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<sst xmlns="http://schemas.openxmlformats.org/spreadsheetml/2006/main" count="245" uniqueCount="139">
  <si>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</si>
  <si>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</si>
  <si>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</si>
  <si>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</si>
  <si>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</si>
  <si>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</si>
  <si>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</si>
  <si>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</si>
  <si>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</si>
  <si>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</si>
  <si>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</si>
  <si>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</si>
  <si>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</si>
  <si>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</si>
  <si>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</si>
  <si>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</si>
  <si>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</si>
  <si>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11월 6일(월) ~ 2023년 11월 12일(일)</t>
  </si>
  <si>
    <t>잡곡밥(쌀,잡곡:국내산)</t>
  </si>
  <si>
    <t>잡곡밥(쌀,잡곡:국내산)</t>
  </si>
  <si>
    <t>우채떡국(우육:호주)</t>
  </si>
  <si>
    <t>우렁살된장찌개(대두:외국)</t>
  </si>
  <si>
    <t>콩나물국</t>
  </si>
  <si>
    <t>사각어묵볶음(어육:외국)</t>
  </si>
  <si>
    <t>불낙볶음(우육:호주,낙지:베트남)</t>
  </si>
  <si>
    <t>주먹떡갈비구이(돈육:국산,우육:호주)</t>
  </si>
  <si>
    <t>건새우무조림</t>
  </si>
  <si>
    <t>감자채볶음</t>
  </si>
  <si>
    <t>한식잡채(돈육:국산)</t>
  </si>
  <si>
    <t>깻잎지무침</t>
  </si>
  <si>
    <t>브로컬리&amp;초장</t>
  </si>
  <si>
    <t>상추부추겉절이</t>
  </si>
  <si>
    <t>포기김치(배추,고추분:국내산)</t>
  </si>
  <si>
    <t>포기김치(배추,고추분:국내산)</t>
  </si>
  <si>
    <t>표고버섯야채죽</t>
  </si>
  <si>
    <t>미니쌀약과</t>
  </si>
  <si>
    <t>양념세트(고추장:돈육-국내산)</t>
  </si>
  <si>
    <t>뉴케어미니</t>
  </si>
  <si>
    <t>소고기미역국(우육:호주)</t>
  </si>
  <si>
    <t>참치김치찌개(김치:국산,참치:원양)</t>
  </si>
  <si>
    <t>건새우아욱된장국</t>
  </si>
  <si>
    <t>연두부(대두:국산)&amp;양념장</t>
  </si>
  <si>
    <t>훈제오리단호박찜(오리:국산)</t>
  </si>
  <si>
    <t>적어구이</t>
  </si>
  <si>
    <t>우엉채건포도조림</t>
  </si>
  <si>
    <t>엄지새송이짬뽕소스볶음</t>
  </si>
  <si>
    <t>양장피냉채(오징어:원양)</t>
  </si>
  <si>
    <t>청경채나물</t>
  </si>
  <si>
    <t>도라지채볶음</t>
  </si>
  <si>
    <t>쑥갓나물무침</t>
  </si>
  <si>
    <t>열무김치</t>
  </si>
  <si>
    <t>고구마죽</t>
  </si>
  <si>
    <t>배</t>
  </si>
  <si>
    <t>듀오안</t>
  </si>
  <si>
    <t>순두부찌개(대두:국산)</t>
  </si>
  <si>
    <t>육개장(우육:호주)</t>
  </si>
  <si>
    <t>감자양파국</t>
  </si>
  <si>
    <t>계란장조림</t>
  </si>
  <si>
    <t>새우가스&amp;타르타르소스</t>
  </si>
  <si>
    <t>우채파프리카볶음(우육:호주)</t>
  </si>
  <si>
    <t>시래기된장지짐</t>
  </si>
  <si>
    <t>도토리묵야채무침</t>
  </si>
  <si>
    <t>오징어피쉬볼야채볶음(연육:태국)</t>
  </si>
  <si>
    <t>진미채무침(오징어:페루)</t>
  </si>
  <si>
    <t>참나물무침</t>
  </si>
  <si>
    <t>오이피클무침</t>
  </si>
  <si>
    <t>톳콩나물무침</t>
  </si>
  <si>
    <t>두부들깨죽(대두:외국)</t>
  </si>
  <si>
    <t>달콤허니빵</t>
  </si>
  <si>
    <t>흰우유</t>
  </si>
  <si>
    <t>잡곡밥(쌀,잡곡:국내산)</t>
  </si>
  <si>
    <t>북어채무국</t>
  </si>
  <si>
    <t>청국장찌개(대두:외국)</t>
  </si>
  <si>
    <t>시금치된장국</t>
  </si>
  <si>
    <t>고등어구이(국내산)</t>
  </si>
  <si>
    <t>제육볶음(돈육:국산)</t>
  </si>
  <si>
    <t>해물부추전(오징어:국산)</t>
  </si>
  <si>
    <t>강낭콩조림</t>
  </si>
  <si>
    <t>꽈리고추멸치볶음</t>
  </si>
  <si>
    <t>비엔나야채볶음(닭,돈육:국산)</t>
  </si>
  <si>
    <t>무생채</t>
  </si>
  <si>
    <t>숙주나물</t>
  </si>
  <si>
    <t>가지나물무침</t>
  </si>
  <si>
    <t>브로컬리죽</t>
  </si>
  <si>
    <t>고구마</t>
  </si>
  <si>
    <t>홍천사과즙</t>
  </si>
  <si>
    <t>들깨미역국</t>
  </si>
  <si>
    <t>순대국(돈육:국산)</t>
  </si>
  <si>
    <t>계란파국</t>
  </si>
  <si>
    <t>닭살장조림(닭:국산)</t>
  </si>
  <si>
    <t>오징어젓야채무침(오징어:국산)</t>
  </si>
  <si>
    <t>순두부팽이조림(대두:외국)</t>
  </si>
  <si>
    <t>연근호두조림</t>
  </si>
  <si>
    <t>감자간장조림</t>
  </si>
  <si>
    <t>메란오이샐러드</t>
  </si>
  <si>
    <t>근대된장나물</t>
  </si>
  <si>
    <t>매콤열무나물무침</t>
  </si>
  <si>
    <t>부추겉절이</t>
  </si>
  <si>
    <t>미니깍두기(무,고추분:국산)</t>
  </si>
  <si>
    <t>석박지(무,고추분:국산)</t>
  </si>
  <si>
    <t>단호박죽</t>
  </si>
  <si>
    <t>바나나</t>
  </si>
  <si>
    <t>시니어두유</t>
  </si>
  <si>
    <t>매생이두부국(대두:외국)</t>
  </si>
  <si>
    <t>종합어묵국(연육:중국,베트남)</t>
  </si>
  <si>
    <t>무채들깨국</t>
  </si>
  <si>
    <t>소고기장조림(우육:미국)</t>
  </si>
  <si>
    <t>동태양념오븐구이(러시아)</t>
  </si>
  <si>
    <t>온두부(대두:국산)&amp;볶음김치</t>
  </si>
  <si>
    <t>취나물볶음</t>
  </si>
  <si>
    <t>브로컬리크래미샐러드(연육:외국)</t>
  </si>
  <si>
    <t>무말랭이떡볶이(연육:외국)</t>
  </si>
  <si>
    <t>마늘종소시지볶음(돈육,계육:국산)</t>
  </si>
  <si>
    <t>다시마튀각</t>
  </si>
  <si>
    <t>꼬시래기초장무침</t>
  </si>
  <si>
    <t>★빼빼로데이★</t>
  </si>
  <si>
    <t>오이양파무침</t>
  </si>
  <si>
    <t>초코츄러스</t>
  </si>
  <si>
    <t>흑임자죽</t>
  </si>
  <si>
    <t>야채죽</t>
  </si>
  <si>
    <t>크런키빼빼로</t>
  </si>
  <si>
    <t>떠먹는불가리스</t>
  </si>
  <si>
    <t>김치수제비국(김치:국산)</t>
  </si>
  <si>
    <t>유부팽이국</t>
  </si>
  <si>
    <t>야채계란찜</t>
  </si>
  <si>
    <t>소불고기(우육:호주)</t>
  </si>
  <si>
    <t>가자미무조림</t>
  </si>
  <si>
    <t>주키니호박새우젓볶음</t>
  </si>
  <si>
    <t>자색고구마고로케</t>
  </si>
  <si>
    <t>실곤약야채무침</t>
  </si>
  <si>
    <t>오복지무침</t>
  </si>
  <si>
    <t>마견과샐러드&amp;유자드레싱</t>
  </si>
  <si>
    <t>얼갈이나물</t>
  </si>
  <si>
    <t>갓김치</t>
  </si>
  <si>
    <t>참치야채죽(참치:원양)</t>
  </si>
  <si>
    <t>호두죽</t>
  </si>
  <si>
    <t>이뮨푸딩</t>
  </si>
  <si>
    <t>골드키위&amp;배주스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</si>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</sst>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0"/>
      <color indexed="63"/>
      <name val="굴림"/>
      <family val="3"/>
    </font>
    <font>
      <b/>
      <sz val="14"/>
      <name val="맑은 고딕"/>
      <family val="3"/>
    </font>
    <font>
      <sz val="16"/>
      <color indexed="10"/>
      <name val="맑은 고딕"/>
      <family val="3"/>
    </font>
    <font>
      <b/>
      <sz val="16"/>
      <color indexed="10"/>
      <name val="맑은 고딕"/>
      <family val="3"/>
    </font>
    <font>
      <sz val="18"/>
      <color indexed="8"/>
      <name val="맑은 고딕"/>
      <family val="3"/>
    </font>
    <font>
      <b/>
      <sz val="19"/>
      <color indexed="3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color theme="1"/>
      <name val="Calibri"/>
      <family val="3"/>
    </font>
    <font>
      <sz val="19"/>
      <name val="Calibri"/>
      <family val="3"/>
    </font>
    <font>
      <b/>
      <sz val="19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b/>
      <sz val="16"/>
      <color rgb="FFFF0000"/>
      <name val="맑은 고딕"/>
      <family val="3"/>
    </font>
    <font>
      <sz val="18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 style="medium"/>
      <top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3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left" vertical="center" shrinkToFit="1"/>
      <protection/>
    </xf>
    <xf numFmtId="0" fontId="103" fillId="0" borderId="24" xfId="68" applyFont="1" applyBorder="1" applyAlignment="1">
      <alignment horizontal="left" vertical="center" shrinkToFit="1"/>
      <protection/>
    </xf>
    <xf numFmtId="0" fontId="104" fillId="0" borderId="16" xfId="68" applyFont="1" applyBorder="1" applyAlignment="1">
      <alignment horizontal="left" vertical="center" shrinkToFit="1"/>
      <protection/>
    </xf>
    <xf numFmtId="0" fontId="104" fillId="0" borderId="24" xfId="68" applyFont="1" applyBorder="1" applyAlignment="1">
      <alignment horizontal="left" vertical="center" shrinkToFit="1"/>
      <protection/>
    </xf>
    <xf numFmtId="0" fontId="103" fillId="0" borderId="16" xfId="68" applyFont="1" applyBorder="1" applyAlignment="1">
      <alignment horizontal="left" vertical="center" shrinkToFit="1"/>
      <protection/>
    </xf>
    <xf numFmtId="0" fontId="103" fillId="0" borderId="25" xfId="68" applyFont="1" applyBorder="1" applyAlignment="1">
      <alignment horizontal="left" vertical="center" shrinkToFit="1"/>
      <protection/>
    </xf>
    <xf numFmtId="0" fontId="105" fillId="0" borderId="24" xfId="68" applyFont="1" applyBorder="1" applyAlignment="1">
      <alignment horizontal="center" vertical="center" shrinkToFit="1"/>
      <protection/>
    </xf>
    <xf numFmtId="0" fontId="105" fillId="0" borderId="26" xfId="68" applyFont="1" applyBorder="1" applyAlignment="1">
      <alignment horizontal="center" vertical="center" shrinkToFit="1"/>
      <protection/>
    </xf>
    <xf numFmtId="0" fontId="103" fillId="0" borderId="26" xfId="68" applyFont="1" applyBorder="1" applyAlignment="1">
      <alignment horizontal="left" vertical="center" shrinkToFit="1"/>
      <protection/>
    </xf>
    <xf numFmtId="0" fontId="5" fillId="0" borderId="26" xfId="68" applyFont="1" applyBorder="1" applyAlignment="1">
      <alignment horizontal="left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85" fillId="33" borderId="27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28" xfId="68" applyFont="1" applyFill="1" applyBorder="1" applyAlignment="1">
      <alignment horizontal="center" vertical="center" shrinkToFit="1"/>
      <protection/>
    </xf>
    <xf numFmtId="0" fontId="106" fillId="0" borderId="12" xfId="65" applyFont="1" applyBorder="1" applyAlignment="1">
      <alignment horizontal="left" vertical="center" shrinkToFit="1"/>
      <protection/>
    </xf>
    <xf numFmtId="0" fontId="106" fillId="0" borderId="28" xfId="65" applyFont="1" applyBorder="1" applyAlignment="1">
      <alignment horizontal="left" vertical="center" shrinkToFit="1"/>
      <protection/>
    </xf>
    <xf numFmtId="0" fontId="106" fillId="0" borderId="0" xfId="65" applyFont="1" applyBorder="1" applyAlignment="1">
      <alignment horizontal="left" vertical="center" wrapText="1" shrinkToFit="1"/>
      <protection/>
    </xf>
    <xf numFmtId="0" fontId="106" fillId="0" borderId="11" xfId="65" applyFont="1" applyBorder="1" applyAlignment="1">
      <alignment horizontal="left" vertical="center" wrapText="1" shrinkToFit="1"/>
      <protection/>
    </xf>
    <xf numFmtId="0" fontId="84" fillId="33" borderId="29" xfId="68" applyFont="1" applyFill="1" applyBorder="1" applyAlignment="1">
      <alignment vertical="center" wrapText="1" shrinkToFit="1"/>
      <protection/>
    </xf>
    <xf numFmtId="0" fontId="84" fillId="33" borderId="30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06" fillId="0" borderId="31" xfId="65" applyFont="1" applyBorder="1" applyAlignment="1">
      <alignment horizontal="left" vertical="center" shrinkToFit="1"/>
      <protection/>
    </xf>
    <xf numFmtId="0" fontId="106" fillId="0" borderId="32" xfId="65" applyFont="1" applyBorder="1" applyAlignment="1">
      <alignment horizontal="left" vertical="center" shrinkToFit="1"/>
      <protection/>
    </xf>
    <xf numFmtId="0" fontId="84" fillId="33" borderId="31" xfId="68" applyFont="1" applyFill="1" applyBorder="1" applyAlignment="1">
      <alignment vertical="center" shrinkToFit="1"/>
      <protection/>
    </xf>
    <xf numFmtId="0" fontId="84" fillId="33" borderId="32" xfId="68" applyFont="1" applyFill="1" applyBorder="1" applyAlignment="1">
      <alignment vertical="center" shrinkToFit="1"/>
      <protection/>
    </xf>
    <xf numFmtId="0" fontId="106" fillId="0" borderId="33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06" fillId="0" borderId="13" xfId="65" applyFont="1" applyBorder="1" applyAlignment="1">
      <alignment horizontal="left" vertical="center" wrapText="1" shrinkToFit="1"/>
      <protection/>
    </xf>
    <xf numFmtId="0" fontId="88" fillId="34" borderId="34" xfId="68" applyFont="1" applyFill="1" applyBorder="1" applyAlignment="1">
      <alignment horizontal="center" vertical="center"/>
      <protection/>
    </xf>
    <xf numFmtId="0" fontId="88" fillId="34" borderId="35" xfId="68" applyFont="1" applyFill="1" applyBorder="1" applyAlignment="1">
      <alignment horizontal="center" vertical="center"/>
      <protection/>
    </xf>
    <xf numFmtId="0" fontId="88" fillId="34" borderId="36" xfId="68" applyFont="1" applyFill="1" applyBorder="1" applyAlignment="1">
      <alignment horizontal="center" vertical="center"/>
      <protection/>
    </xf>
    <xf numFmtId="0" fontId="106" fillId="0" borderId="29" xfId="65" applyFont="1" applyBorder="1" applyAlignment="1">
      <alignment horizontal="left" vertical="center" wrapText="1" shrinkToFit="1"/>
      <protection/>
    </xf>
    <xf numFmtId="0" fontId="106" fillId="0" borderId="27" xfId="65" applyFont="1" applyBorder="1" applyAlignment="1">
      <alignment horizontal="left" vertical="center" wrapText="1" shrinkToFit="1"/>
      <protection/>
    </xf>
    <xf numFmtId="0" fontId="106" fillId="0" borderId="30" xfId="65" applyFont="1" applyBorder="1" applyAlignment="1">
      <alignment horizontal="left" vertical="center" wrapText="1" shrinkToFit="1"/>
      <protection/>
    </xf>
    <xf numFmtId="0" fontId="106" fillId="0" borderId="0" xfId="65" applyFont="1" applyBorder="1" applyAlignment="1">
      <alignment horizontal="left" vertical="center" shrinkToFit="1"/>
      <protection/>
    </xf>
    <xf numFmtId="0" fontId="106" fillId="0" borderId="11" xfId="65" applyFont="1" applyBorder="1" applyAlignment="1">
      <alignment horizontal="left" vertical="center" shrinkToFit="1"/>
      <protection/>
    </xf>
    <xf numFmtId="0" fontId="106" fillId="0" borderId="13" xfId="65" applyFont="1" applyBorder="1" applyAlignment="1">
      <alignment horizontal="left" vertical="center" shrinkToFit="1"/>
      <protection/>
    </xf>
    <xf numFmtId="0" fontId="106" fillId="0" borderId="37" xfId="65" applyFont="1" applyBorder="1" applyAlignment="1">
      <alignment horizontal="left" vertical="center" wrapText="1" shrinkToFit="1"/>
      <protection/>
    </xf>
    <xf numFmtId="0" fontId="106" fillId="0" borderId="38" xfId="65" applyFont="1" applyBorder="1" applyAlignment="1">
      <alignment horizontal="left" vertical="center" wrapText="1" shrinkToFit="1"/>
      <protection/>
    </xf>
    <xf numFmtId="0" fontId="79" fillId="33" borderId="39" xfId="68" applyFont="1" applyFill="1" applyBorder="1" applyAlignment="1">
      <alignment horizontal="center" vertical="center"/>
      <protection/>
    </xf>
    <xf numFmtId="0" fontId="79" fillId="33" borderId="40" xfId="68" applyFont="1" applyFill="1" applyBorder="1" applyAlignment="1">
      <alignment horizontal="center" vertical="center"/>
      <protection/>
    </xf>
    <xf numFmtId="0" fontId="107" fillId="33" borderId="34" xfId="68" applyFont="1" applyFill="1" applyBorder="1" applyAlignment="1">
      <alignment horizontal="center" vertical="center"/>
      <protection/>
    </xf>
    <xf numFmtId="0" fontId="107" fillId="33" borderId="41" xfId="68" applyFont="1" applyFill="1" applyBorder="1" applyAlignment="1">
      <alignment horizontal="center" vertical="center"/>
      <protection/>
    </xf>
    <xf numFmtId="176" fontId="88" fillId="34" borderId="29" xfId="68" applyNumberFormat="1" applyFont="1" applyFill="1" applyBorder="1" applyAlignment="1">
      <alignment horizontal="center" vertical="center"/>
      <protection/>
    </xf>
    <xf numFmtId="176" fontId="88" fillId="34" borderId="30" xfId="68" applyNumberFormat="1" applyFont="1" applyFill="1" applyBorder="1" applyAlignment="1">
      <alignment horizontal="center" vertical="center"/>
      <protection/>
    </xf>
    <xf numFmtId="0" fontId="108" fillId="33" borderId="10" xfId="68" applyFont="1" applyFill="1" applyBorder="1" applyAlignment="1">
      <alignment horizontal="center" vertical="center"/>
      <protection/>
    </xf>
    <xf numFmtId="41" fontId="105" fillId="0" borderId="27" xfId="49" applyFont="1" applyBorder="1" applyAlignment="1">
      <alignment horizontal="left" vertical="center" wrapText="1"/>
    </xf>
    <xf numFmtId="0" fontId="2" fillId="0" borderId="39" xfId="65" applyFont="1" applyBorder="1" applyAlignment="1">
      <alignment horizontal="center" vertical="center"/>
      <protection/>
    </xf>
    <xf numFmtId="0" fontId="2" fillId="0" borderId="40" xfId="65" applyFont="1" applyBorder="1" applyAlignment="1">
      <alignment horizontal="center" vertical="center"/>
      <protection/>
    </xf>
    <xf numFmtId="41" fontId="109" fillId="0" borderId="42" xfId="51" applyFont="1" applyBorder="1" applyAlignment="1">
      <alignment horizontal="left" vertical="center" wrapText="1"/>
    </xf>
    <xf numFmtId="41" fontId="109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43" xfId="69" applyFont="1" applyFill="1" applyBorder="1" applyAlignment="1">
      <alignment horizontal="center" vertical="top"/>
      <protection/>
    </xf>
    <xf numFmtId="0" fontId="93" fillId="35" borderId="4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4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110" fillId="35" borderId="46" xfId="69" applyNumberFormat="1" applyFont="1" applyFill="1" applyBorder="1" applyAlignment="1">
      <alignment horizontal="center" vertical="center"/>
      <protection/>
    </xf>
    <xf numFmtId="176" fontId="110" fillId="35" borderId="47" xfId="69" applyNumberFormat="1" applyFont="1" applyFill="1" applyBorder="1" applyAlignment="1">
      <alignment horizontal="center" vertical="center"/>
      <protection/>
    </xf>
    <xf numFmtId="176" fontId="111" fillId="0" borderId="46" xfId="69" applyNumberFormat="1" applyFont="1" applyBorder="1" applyAlignment="1">
      <alignment horizontal="center" vertical="center"/>
      <protection/>
    </xf>
    <xf numFmtId="176" fontId="111" fillId="0" borderId="47" xfId="69" applyNumberFormat="1" applyFont="1" applyBorder="1" applyAlignment="1">
      <alignment horizontal="center" vertical="center"/>
      <protection/>
    </xf>
    <xf numFmtId="0" fontId="112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176" fontId="6" fillId="35" borderId="46" xfId="69" applyNumberFormat="1" applyFont="1" applyFill="1" applyBorder="1" applyAlignment="1">
      <alignment horizontal="center" vertical="center"/>
      <protection/>
    </xf>
    <xf numFmtId="0" fontId="113" fillId="0" borderId="15" xfId="69" applyFont="1" applyBorder="1" applyAlignment="1">
      <alignment horizontal="left" vertical="center" shrinkToFit="1"/>
      <protection/>
    </xf>
    <xf numFmtId="0" fontId="113" fillId="0" borderId="48" xfId="69" applyFont="1" applyBorder="1" applyAlignment="1">
      <alignment horizontal="left" vertical="center" shrinkToFit="1"/>
      <protection/>
    </xf>
    <xf numFmtId="0" fontId="113" fillId="0" borderId="49" xfId="69" applyFont="1" applyBorder="1" applyAlignment="1">
      <alignment horizontal="left" vertical="center" shrinkToFit="1"/>
      <protection/>
    </xf>
    <xf numFmtId="0" fontId="114" fillId="0" borderId="0" xfId="67" applyFont="1">
      <alignment vertical="center"/>
      <protection/>
    </xf>
    <xf numFmtId="0" fontId="5" fillId="0" borderId="47" xfId="66" applyFont="1" applyBorder="1">
      <alignment vertical="center"/>
      <protection/>
    </xf>
    <xf numFmtId="0" fontId="104" fillId="0" borderId="23" xfId="68" applyFont="1" applyBorder="1" applyAlignment="1">
      <alignment horizontal="left" vertical="center" shrinkToFit="1"/>
      <protection/>
    </xf>
    <xf numFmtId="0" fontId="113" fillId="0" borderId="24" xfId="69" applyFont="1" applyBorder="1" applyAlignment="1">
      <alignment horizontal="left" vertical="center" shrinkToFit="1"/>
      <protection/>
    </xf>
    <xf numFmtId="0" fontId="113" fillId="0" borderId="24" xfId="69" applyFont="1" applyBorder="1" applyAlignment="1">
      <alignment vertical="center" shrinkToFit="1"/>
      <protection/>
    </xf>
    <xf numFmtId="0" fontId="77" fillId="0" borderId="0" xfId="69" applyFont="1" applyAlignment="1">
      <alignment vertical="center"/>
      <protection/>
    </xf>
    <xf numFmtId="0" fontId="103" fillId="0" borderId="25" xfId="68" applyFont="1" applyBorder="1" applyAlignment="1">
      <alignment horizontal="left" vertical="center"/>
      <protection/>
    </xf>
    <xf numFmtId="0" fontId="113" fillId="0" borderId="0" xfId="69" applyFont="1" applyAlignment="1">
      <alignment horizontal="left" vertical="center" shrinkToFit="1"/>
      <protection/>
    </xf>
    <xf numFmtId="0" fontId="113" fillId="0" borderId="16" xfId="69" applyFont="1" applyBorder="1" applyAlignment="1">
      <alignment horizontal="left" vertical="center" shrinkToFit="1"/>
      <protection/>
    </xf>
    <xf numFmtId="0" fontId="111" fillId="0" borderId="24" xfId="69" applyFont="1" applyBorder="1" applyAlignment="1">
      <alignment horizontal="center" vertical="center" shrinkToFit="1"/>
      <protection/>
    </xf>
    <xf numFmtId="0" fontId="53" fillId="0" borderId="16" xfId="66" applyFont="1" applyBorder="1" applyAlignment="1">
      <alignment horizontal="center" vertical="center"/>
      <protection/>
    </xf>
    <xf numFmtId="0" fontId="113" fillId="0" borderId="25" xfId="69" applyFont="1" applyBorder="1" applyAlignment="1">
      <alignment horizontal="left" vertical="center" shrinkToFit="1"/>
      <protection/>
    </xf>
    <xf numFmtId="0" fontId="113" fillId="0" borderId="23" xfId="69" applyFont="1" applyBorder="1" applyAlignment="1">
      <alignment horizontal="left" vertical="center" shrinkToFit="1"/>
      <protection/>
    </xf>
    <xf numFmtId="176" fontId="53" fillId="35" borderId="22" xfId="69" applyNumberFormat="1" applyFont="1" applyFill="1" applyBorder="1" applyAlignment="1">
      <alignment horizontal="center" vertical="center"/>
      <protection/>
    </xf>
    <xf numFmtId="0" fontId="113" fillId="0" borderId="22" xfId="69" applyFont="1" applyBorder="1" applyAlignment="1">
      <alignment horizontal="left" vertical="center" shrinkToFit="1"/>
      <protection/>
    </xf>
    <xf numFmtId="0" fontId="113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3" fillId="0" borderId="51" xfId="69" applyFont="1" applyBorder="1" applyAlignment="1">
      <alignment horizontal="left" vertical="center" shrinkToFit="1"/>
      <protection/>
    </xf>
    <xf numFmtId="0" fontId="113" fillId="0" borderId="52" xfId="69" applyFont="1" applyBorder="1" applyAlignment="1">
      <alignment horizontal="left" vertical="center" shrinkToFit="1"/>
      <protection/>
    </xf>
    <xf numFmtId="176" fontId="6" fillId="0" borderId="46" xfId="69" applyNumberFormat="1" applyFont="1" applyBorder="1" applyAlignment="1">
      <alignment horizontal="center" vertical="center"/>
      <protection/>
    </xf>
    <xf numFmtId="0" fontId="113" fillId="0" borderId="53" xfId="69" applyFont="1" applyBorder="1" applyAlignment="1">
      <alignment horizontal="left" vertical="center" shrinkToFit="1"/>
      <protection/>
    </xf>
    <xf numFmtId="176" fontId="6" fillId="0" borderId="47" xfId="69" applyNumberFormat="1" applyFont="1" applyBorder="1" applyAlignment="1">
      <alignment horizontal="center" vertical="center"/>
      <protection/>
    </xf>
    <xf numFmtId="0" fontId="104" fillId="0" borderId="26" xfId="68" applyFont="1" applyBorder="1" applyAlignment="1">
      <alignment horizontal="left" vertical="center" shrinkToFit="1"/>
      <protection/>
    </xf>
    <xf numFmtId="0" fontId="115" fillId="35" borderId="0" xfId="69" applyFont="1" applyFill="1" applyAlignment="1">
      <alignment vertical="center"/>
      <protection/>
    </xf>
    <xf numFmtId="0" fontId="116" fillId="0" borderId="0" xfId="67" applyFont="1">
      <alignment vertical="center"/>
      <protection/>
    </xf>
    <xf numFmtId="0" fontId="111" fillId="0" borderId="26" xfId="69" applyFont="1" applyBorder="1" applyAlignment="1">
      <alignment horizontal="center" vertical="center" shrinkToFit="1"/>
      <protection/>
    </xf>
    <xf numFmtId="0" fontId="104" fillId="0" borderId="0" xfId="70" applyFont="1" applyAlignment="1">
      <alignment horizontal="left" vertical="center" shrinkToFit="1"/>
      <protection/>
    </xf>
    <xf numFmtId="176" fontId="53" fillId="0" borderId="22" xfId="69" applyNumberFormat="1" applyFont="1" applyBorder="1" applyAlignment="1">
      <alignment horizontal="center" vertical="center"/>
      <protection/>
    </xf>
    <xf numFmtId="0" fontId="113" fillId="0" borderId="54" xfId="69" applyFont="1" applyBorder="1" applyAlignment="1">
      <alignment horizontal="left" vertical="center" shrinkToFit="1"/>
      <protection/>
    </xf>
    <xf numFmtId="0" fontId="113" fillId="35" borderId="24" xfId="69" applyFont="1" applyFill="1" applyBorder="1" applyAlignment="1">
      <alignment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05" fillId="0" borderId="24" xfId="70" applyFont="1" applyBorder="1" applyAlignment="1">
      <alignment horizontal="center" vertical="center" shrinkToFit="1"/>
      <protection/>
    </xf>
    <xf numFmtId="0" fontId="117" fillId="35" borderId="0" xfId="69" applyFont="1" applyFill="1" applyAlignment="1">
      <alignment vertical="center"/>
      <protection/>
    </xf>
    <xf numFmtId="176" fontId="6" fillId="35" borderId="47" xfId="69" applyNumberFormat="1" applyFont="1" applyFill="1" applyBorder="1" applyAlignment="1">
      <alignment horizontal="center" vertical="center"/>
      <protection/>
    </xf>
    <xf numFmtId="0" fontId="118" fillId="0" borderId="24" xfId="69" applyFont="1" applyBorder="1" applyAlignment="1">
      <alignment horizontal="left" vertical="center"/>
      <protection/>
    </xf>
    <xf numFmtId="0" fontId="105" fillId="0" borderId="26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6" fillId="0" borderId="26" xfId="68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left" vertical="center" shrinkToFit="1"/>
      <protection/>
    </xf>
    <xf numFmtId="0" fontId="113" fillId="0" borderId="26" xfId="69" applyFont="1" applyBorder="1" applyAlignment="1">
      <alignment horizontal="left" vertical="center" shrinkToFit="1"/>
      <protection/>
    </xf>
    <xf numFmtId="0" fontId="113" fillId="35" borderId="51" xfId="69" applyFont="1" applyFill="1" applyBorder="1" applyAlignment="1">
      <alignment horizontal="left" vertical="center" shrinkToFit="1"/>
      <protection/>
    </xf>
    <xf numFmtId="176" fontId="119" fillId="35" borderId="46" xfId="69" applyNumberFormat="1" applyFont="1" applyFill="1" applyBorder="1" applyAlignment="1">
      <alignment horizontal="center" vertical="center"/>
      <protection/>
    </xf>
    <xf numFmtId="176" fontId="119" fillId="35" borderId="47" xfId="69" applyNumberFormat="1" applyFont="1" applyFill="1" applyBorder="1" applyAlignment="1">
      <alignment horizontal="center" vertical="center"/>
      <protection/>
    </xf>
    <xf numFmtId="0" fontId="113" fillId="0" borderId="55" xfId="69" applyFont="1" applyBorder="1" applyAlignment="1">
      <alignment vertical="center"/>
      <protection/>
    </xf>
    <xf numFmtId="0" fontId="120" fillId="0" borderId="24" xfId="68" applyFont="1" applyBorder="1" applyAlignment="1">
      <alignment horizontal="center" vertical="center" shrinkToFit="1"/>
      <protection/>
    </xf>
    <xf numFmtId="0" fontId="113" fillId="0" borderId="24" xfId="69" applyFont="1" applyBorder="1" applyAlignment="1">
      <alignment vertical="center"/>
      <protection/>
    </xf>
    <xf numFmtId="0" fontId="96" fillId="0" borderId="0" xfId="69" applyFont="1" applyAlignment="1">
      <alignment vertical="center"/>
      <protection/>
    </xf>
    <xf numFmtId="0" fontId="121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22" fillId="0" borderId="24" xfId="69" applyFont="1" applyBorder="1" applyAlignment="1">
      <alignment horizontal="center" vertical="center" wrapText="1" shrinkToFit="1"/>
      <protection/>
    </xf>
    <xf numFmtId="0" fontId="116" fillId="35" borderId="0" xfId="0" applyFont="1" applyFill="1" applyAlignment="1">
      <alignment vertical="center" wrapText="1"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18" sqref="E18:F18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11월 6일(월) ~ 2023년 11월 12일(일)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1" t="s">
        <v>1</v>
      </c>
      <c r="C6" s="103">
        <v>45236</v>
      </c>
      <c r="D6" s="104"/>
      <c r="E6" s="103">
        <f>C6+1</f>
        <v>45237</v>
      </c>
      <c r="F6" s="104"/>
      <c r="G6" s="103">
        <f>C6+2</f>
        <v>45238</v>
      </c>
      <c r="H6" s="104"/>
      <c r="I6" s="103">
        <f>C6+3</f>
        <v>45239</v>
      </c>
      <c r="J6" s="104"/>
      <c r="K6" s="103">
        <f>C6+4</f>
        <v>45240</v>
      </c>
      <c r="L6" s="104"/>
      <c r="M6" s="103">
        <f>C6+5</f>
        <v>45241</v>
      </c>
      <c r="N6" s="104"/>
      <c r="O6" s="103">
        <f>C6+6</f>
        <v>45242</v>
      </c>
      <c r="P6" s="104"/>
    </row>
    <row r="7" spans="2:16" s="2" customFormat="1" ht="35.25" customHeight="1" thickBot="1">
      <c r="B7" s="102"/>
      <c r="C7" s="107">
        <v>7</v>
      </c>
      <c r="D7" s="108"/>
      <c r="E7" s="99">
        <f>C$7+8</f>
        <v>15</v>
      </c>
      <c r="F7" s="100"/>
      <c r="G7" s="99">
        <f>E$7+8</f>
        <v>23</v>
      </c>
      <c r="H7" s="100"/>
      <c r="I7" s="99">
        <f>G$7+8</f>
        <v>31</v>
      </c>
      <c r="J7" s="100"/>
      <c r="K7" s="99">
        <f>I$7+8</f>
        <v>39</v>
      </c>
      <c r="L7" s="100"/>
      <c r="M7" s="99">
        <f>K$7+8</f>
        <v>47</v>
      </c>
      <c r="N7" s="100"/>
      <c r="O7" s="99">
        <f>M$7+8</f>
        <v>55</v>
      </c>
      <c r="P7" s="100"/>
    </row>
    <row r="8" spans="2:16" s="2" customFormat="1" ht="66.75" customHeight="1" thickTop="1">
      <c r="B8" s="89" t="s">
        <v>2</v>
      </c>
      <c r="C8" s="97" t="str">
        <f aca="true" ca="1" t="shared" si="0" ref="C8:C14">IF(INDIRECT("'2.3'!"&amp;ADDRESS($C$7+MOD(ROW(),8),2),TRUE)=0,"",INDIRECT("'2.3'!"&amp;ADDRESS($C$7+MOD(ROW(),8),2),TRUE))</f>
        <v>우채떡국(우육:호주)</v>
      </c>
      <c r="D8" s="98"/>
      <c r="E8" s="87" t="str">
        <f aca="true" ca="1" t="shared" si="1" ref="E8:E14">IF(INDIRECT("'2.3'!"&amp;ADDRESS($E$7+MOD(ROW(),8),2),TRUE)=0,"",INDIRECT("'2.3'!"&amp;ADDRESS($E$7+MOD(ROW(),8),2),TRUE))</f>
        <v>소고기미역국(우육:호주)</v>
      </c>
      <c r="F8" s="75"/>
      <c r="G8" s="97" t="str">
        <f aca="true" ca="1" t="shared" si="2" ref="G8:G14">IF(INDIRECT("'2.3'!"&amp;ADDRESS($G$7+MOD(ROW(),8),2),TRUE)=0,"",INDIRECT("'2.3'!"&amp;ADDRESS($G$7+MOD(ROW(),8),2),TRUE))</f>
        <v>순두부찌개(대두:국산)</v>
      </c>
      <c r="H8" s="98"/>
      <c r="I8" s="87" t="str">
        <f aca="true" ca="1" t="shared" si="3" ref="I8:I14">IF(INDIRECT("'2.3'!"&amp;ADDRESS($I$7+MOD(ROW(),8),2),TRUE)=0,"",INDIRECT("'2.3'!"&amp;ADDRESS($I$7+MOD(ROW(),8),2),TRUE))</f>
        <v>북어채무국</v>
      </c>
      <c r="J8" s="75"/>
      <c r="K8" s="87" t="str">
        <f aca="true" ca="1" t="shared" si="4" ref="K8:K14">IF(INDIRECT("'2.3'!"&amp;ADDRESS($K$7+MOD(ROW(),8),2),TRUE)=0,"",INDIRECT("'2.3'!"&amp;ADDRESS($K$7+MOD(ROW(),8),2),TRUE))</f>
        <v>들깨미역국</v>
      </c>
      <c r="L8" s="75"/>
      <c r="M8" s="87" t="str">
        <f aca="true" ca="1" t="shared" si="5" ref="M8:M14">IF(INDIRECT("'2.3'!"&amp;ADDRESS($M$7+MOD(ROW(),8),2),TRUE)=0,"",INDIRECT("'2.3'!"&amp;ADDRESS($M$7+MOD(ROW(),8),2),TRUE))</f>
        <v>매생이두부국(대두:외국)</v>
      </c>
      <c r="N8" s="75"/>
      <c r="O8" s="97" t="str">
        <f ca="1">IF(INDIRECT("'2.3'!"&amp;ADDRESS($O$7+MOD(ROW(),8),2),TRUE)=0,"",INDIRECT("'2.3'!"&amp;ADDRESS($O$7+MOD(ROW(),8),2),TRUE))</f>
        <v>시금치된장국</v>
      </c>
      <c r="P8" s="98"/>
    </row>
    <row r="9" spans="2:16" s="2" customFormat="1" ht="72" customHeight="1">
      <c r="B9" s="89"/>
      <c r="C9" s="87" t="str">
        <f ca="1" t="shared" si="0"/>
        <v>사각어묵볶음(어육:외국)</v>
      </c>
      <c r="D9" s="75"/>
      <c r="E9" s="87" t="str">
        <f ca="1" t="shared" si="1"/>
        <v>연두부(대두:국산)&amp;양념장</v>
      </c>
      <c r="F9" s="75"/>
      <c r="G9" s="87" t="str">
        <f ca="1" t="shared" si="2"/>
        <v>계란장조림</v>
      </c>
      <c r="H9" s="75"/>
      <c r="I9" s="87" t="str">
        <f ca="1" t="shared" si="3"/>
        <v>고등어구이(국내산)</v>
      </c>
      <c r="J9" s="75"/>
      <c r="K9" s="87" t="str">
        <f ca="1" t="shared" si="4"/>
        <v>닭살장조림(닭:국산)</v>
      </c>
      <c r="L9" s="75"/>
      <c r="M9" s="87" t="str">
        <f ca="1" t="shared" si="5"/>
        <v>소고기장조림(우육:미국)</v>
      </c>
      <c r="N9" s="75"/>
      <c r="O9" s="87" t="str">
        <f ca="1">IF(INDIRECT("'2.3'!"&amp;ADDRESS($O$7+MOD(ROW(),8),2),TRUE)=0,"",INDIRECT("'2.3'!"&amp;ADDRESS($O$7+MOD(ROW(),8),2),TRUE))</f>
        <v>야채계란찜</v>
      </c>
      <c r="P9" s="75"/>
    </row>
    <row r="10" spans="2:16" s="2" customFormat="1" ht="68.25" customHeight="1">
      <c r="B10" s="89"/>
      <c r="C10" s="87" t="str">
        <f ca="1" t="shared" si="0"/>
        <v>건새우무조림</v>
      </c>
      <c r="D10" s="75"/>
      <c r="E10" s="87" t="str">
        <f ca="1" t="shared" si="1"/>
        <v>우엉채건포도조림</v>
      </c>
      <c r="F10" s="75"/>
      <c r="G10" s="87" t="str">
        <f ca="1" t="shared" si="2"/>
        <v>시래기된장지짐</v>
      </c>
      <c r="H10" s="75"/>
      <c r="I10" s="96" t="str">
        <f ca="1" t="shared" si="3"/>
        <v>강낭콩조림</v>
      </c>
      <c r="J10" s="95"/>
      <c r="K10" s="87" t="str">
        <f ca="1" t="shared" si="4"/>
        <v>연근호두조림</v>
      </c>
      <c r="L10" s="75"/>
      <c r="M10" s="96" t="str">
        <f ca="1" t="shared" si="5"/>
        <v>취나물볶음</v>
      </c>
      <c r="N10" s="95"/>
      <c r="O10" s="87" t="str">
        <f ca="1">IF(INDIRECT("'2.3'!"&amp;ADDRESS($O$7+MOD(ROW(),8),2),TRUE)=0,"",INDIRECT("'2.3'!"&amp;ADDRESS($O$7+MOD(ROW(),8),2),TRUE))</f>
        <v>주키니호박새우젓볶음</v>
      </c>
      <c r="P10" s="75"/>
    </row>
    <row r="11" spans="2:16" s="2" customFormat="1" ht="39.75" customHeight="1">
      <c r="B11" s="89"/>
      <c r="C11" s="96" t="str">
        <f ca="1" t="shared" si="0"/>
        <v>깻잎지무침</v>
      </c>
      <c r="D11" s="95"/>
      <c r="E11" s="87" t="str">
        <f ca="1" t="shared" si="1"/>
        <v>청경채나물</v>
      </c>
      <c r="F11" s="75"/>
      <c r="G11" s="87" t="str">
        <f ca="1" t="shared" si="2"/>
        <v>참나물무침</v>
      </c>
      <c r="H11" s="75"/>
      <c r="I11" s="87" t="str">
        <f ca="1" t="shared" si="3"/>
        <v>무생채</v>
      </c>
      <c r="J11" s="75"/>
      <c r="K11" s="87" t="str">
        <f ca="1" t="shared" si="4"/>
        <v>근대된장나물</v>
      </c>
      <c r="L11" s="75"/>
      <c r="M11" s="96" t="str">
        <f ca="1" t="shared" si="5"/>
        <v>다시마튀각</v>
      </c>
      <c r="N11" s="95"/>
      <c r="O11" s="87" t="str">
        <f ca="1">IF(INDIRECT("'2.3'!"&amp;ADDRESS($O$7+MOD(ROW(),8),2),TRUE)=0,"",INDIRECT("'2.3'!"&amp;ADDRESS($O$7+MOD(ROW(),8),2),TRUE))</f>
        <v>오복지무침</v>
      </c>
      <c r="P11" s="75"/>
    </row>
    <row r="12" spans="2:16" s="2" customFormat="1" ht="39.75" customHeight="1">
      <c r="B12" s="90"/>
      <c r="C12" s="80" t="str">
        <f ca="1" t="shared" si="0"/>
        <v>포기김치(배추,고추분:국내산)</v>
      </c>
      <c r="D12" s="81"/>
      <c r="E12" s="80" t="str">
        <f ca="1" t="shared" si="1"/>
        <v>포기김치(배추,고추분:국내산)</v>
      </c>
      <c r="F12" s="81"/>
      <c r="G12" s="80" t="str">
        <f ca="1" t="shared" si="2"/>
        <v>포기김치(배추,고추분:국내산)</v>
      </c>
      <c r="H12" s="81"/>
      <c r="I12" s="80" t="str">
        <f ca="1" t="shared" si="3"/>
        <v>포기김치(배추,고추분:국내산)</v>
      </c>
      <c r="J12" s="81"/>
      <c r="K12" s="80" t="str">
        <f ca="1" t="shared" si="4"/>
        <v>포기김치(배추,고추분:국내산)</v>
      </c>
      <c r="L12" s="81"/>
      <c r="M12" s="80" t="str">
        <f ca="1" t="shared" si="5"/>
        <v>포기김치(배추,고추분:국내산)</v>
      </c>
      <c r="N12" s="81"/>
      <c r="O12" s="80" t="str">
        <f ca="1">IF(INDIRECT("'2.3'!"&amp;ADDRESS($O$7+MOD(ROW(),8),2),TRUE)=0,"",INDIRECT("'2.3'!"&amp;ADDRESS($O$7+MOD(ROW(),8),2),TRUE))</f>
        <v>포기김치(배추,고추분:국내산)</v>
      </c>
      <c r="P12" s="81"/>
    </row>
    <row r="13" spans="2:16" s="2" customFormat="1" ht="39.75" customHeight="1">
      <c r="B13" s="26" t="s">
        <v>0</v>
      </c>
      <c r="C13" s="72" t="str">
        <f>'2.3'!B12</f>
        <v>흰죽</v>
      </c>
      <c r="D13" s="73"/>
      <c r="E13" s="72" t="str">
        <f>'2.3'!B20</f>
        <v>흰죽</v>
      </c>
      <c r="F13" s="73"/>
      <c r="G13" s="72" t="str">
        <f>'2.3'!B28</f>
        <v>흰죽</v>
      </c>
      <c r="H13" s="73"/>
      <c r="I13" s="72" t="str">
        <f>'2.3'!B36</f>
        <v>흰죽</v>
      </c>
      <c r="J13" s="73"/>
      <c r="K13" s="72" t="str">
        <f>'2.3'!B44</f>
        <v>흰죽</v>
      </c>
      <c r="L13" s="73"/>
      <c r="M13" s="72" t="str">
        <f>'2.3'!B52</f>
        <v>흰죽</v>
      </c>
      <c r="N13" s="73"/>
      <c r="O13" s="72" t="str">
        <f>'2.3'!B60</f>
        <v>흰죽</v>
      </c>
      <c r="P13" s="73"/>
    </row>
    <row r="14" spans="2:16" s="2" customFormat="1" ht="39.75" customHeight="1">
      <c r="B14" s="27" t="s">
        <v>3</v>
      </c>
      <c r="C14" s="72" t="str">
        <f ca="1" t="shared" si="0"/>
        <v>미니쌀약과</v>
      </c>
      <c r="D14" s="73"/>
      <c r="E14" s="72" t="str">
        <f ca="1" t="shared" si="1"/>
        <v>배</v>
      </c>
      <c r="F14" s="73"/>
      <c r="G14" s="72" t="str">
        <f ca="1" t="shared" si="2"/>
        <v>달콤허니빵</v>
      </c>
      <c r="H14" s="73"/>
      <c r="I14" s="72" t="str">
        <f ca="1" t="shared" si="3"/>
        <v>고구마</v>
      </c>
      <c r="J14" s="73"/>
      <c r="K14" s="72" t="str">
        <f ca="1" t="shared" si="4"/>
        <v>바나나</v>
      </c>
      <c r="L14" s="73"/>
      <c r="M14" s="72" t="str">
        <f ca="1" t="shared" si="5"/>
        <v>크런키빼빼로</v>
      </c>
      <c r="N14" s="73"/>
      <c r="O14" s="72" t="str">
        <f ca="1">IF(INDIRECT("'2.3'!"&amp;ADDRESS($O$7+MOD(ROW(),8),2),TRUE)=0,"",INDIRECT("'2.3'!"&amp;ADDRESS($O$7+MOD(ROW(),8),2),TRUE))</f>
        <v>이뮨푸딩</v>
      </c>
      <c r="P14" s="73"/>
    </row>
    <row r="15" spans="2:16" s="2" customFormat="1" ht="19.5" customHeight="1">
      <c r="B15" s="2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2"/>
      <c r="N15" s="23"/>
      <c r="O15" s="70"/>
      <c r="P15" s="71"/>
    </row>
    <row r="16" spans="2:16" s="2" customFormat="1" ht="67.5" customHeight="1">
      <c r="B16" s="88" t="s">
        <v>4</v>
      </c>
      <c r="C16" s="91" t="str">
        <f ca="1">_xlfn.SINGLE(IF(_xlfn.SINGLE(INDIRECT("'2.3'!"&amp;ADDRESS($C$7+MOD(ROW(),8),4),TRUE))=0,"",INDIRECT("'2.3'!"&amp;ADDRESS($C$7+MOD(ROW(),8),4),TRUE)))</f>
        <v>우렁살된장찌개(대두:외국)</v>
      </c>
      <c r="D16" s="93"/>
      <c r="E16" s="91" t="str">
        <f ca="1">IF(INDIRECT("'2.3'!"&amp;ADDRESS($E$7+MOD(ROW(),8),4),TRUE)=0,"",INDIRECT("'2.3'!"&amp;ADDRESS($E$7+MOD(ROW(),8),4),TRUE))</f>
        <v>참치김치찌개(김치:국산,참치:원양)</v>
      </c>
      <c r="F16" s="93"/>
      <c r="G16" s="92" t="str">
        <f aca="true" ca="1" t="shared" si="6" ref="G16:G22">IF(INDIRECT("'2.3'!"&amp;ADDRESS($G$7+MOD(ROW(),8),4),TRUE)=0,"",INDIRECT("'2.3'!"&amp;ADDRESS($G$7+MOD(ROW(),8),4),TRUE))</f>
        <v>육개장(우육:호주)</v>
      </c>
      <c r="H16" s="92"/>
      <c r="I16" s="91" t="str">
        <f aca="true" ca="1" t="shared" si="7" ref="I16:I22">IF(INDIRECT("'2.3'!"&amp;ADDRESS($I$7+MOD(ROW(),8),4),TRUE)=0,"",INDIRECT("'2.3'!"&amp;ADDRESS($I$7+MOD(ROW(),8),4),TRUE))</f>
        <v>청국장찌개(대두:외국)</v>
      </c>
      <c r="J16" s="92"/>
      <c r="K16" s="91" t="str">
        <f aca="true" ca="1" t="shared" si="8" ref="K16:K22">IF(INDIRECT("'2.3'!"&amp;ADDRESS($K$7+MOD(ROW(),8),4),TRUE)=0,"",INDIRECT("'2.3'!"&amp;ADDRESS($K$7+MOD(ROW(),8),4),TRUE))</f>
        <v>순대국(돈육:국산)</v>
      </c>
      <c r="L16" s="93"/>
      <c r="M16" s="91" t="str">
        <f aca="true" ca="1" t="shared" si="9" ref="M16:M22">IF(INDIRECT("'2.3'!"&amp;ADDRESS($M$7+MOD(ROW(),8),4),TRUE)=0,"",INDIRECT("'2.3'!"&amp;ADDRESS($M$7+MOD(ROW(),8),4),TRUE))</f>
        <v>종합어묵국(연육:중국,베트남)</v>
      </c>
      <c r="N16" s="93"/>
      <c r="O16" s="91" t="str">
        <f aca="true" ca="1" t="shared" si="10" ref="O16:O22">IF(INDIRECT("'2.3'!"&amp;ADDRESS($O$7+MOD(ROW(),8),4),TRUE)=0,"",INDIRECT("'2.3'!"&amp;ADDRESS($O$7+MOD(ROW(),8),4),TRUE))</f>
        <v>김치수제비국(김치:국산)</v>
      </c>
      <c r="P16" s="93"/>
    </row>
    <row r="17" spans="2:16" s="2" customFormat="1" ht="66" customHeight="1">
      <c r="B17" s="89"/>
      <c r="C17" s="87" t="str">
        <f ca="1">_xlfn.SINGLE(IF(_xlfn.SINGLE(INDIRECT("'2.3'!"&amp;ADDRESS($C$7+MOD(ROW(),8),4),TRUE))=0,"",INDIRECT("'2.3'!"&amp;ADDRESS($C$7+MOD(ROW(),8),4),TRUE)))</f>
        <v>불낙볶음(우육:호주,낙지:베트남)</v>
      </c>
      <c r="D17" s="74"/>
      <c r="E17" s="87" t="str">
        <f ca="1">IF(INDIRECT("'2.3'!"&amp;ADDRESS($E$7+MOD(ROW(),8),4),TRUE)=0,"",INDIRECT("'2.3'!"&amp;ADDRESS($E$7+MOD(ROW(),8),4),TRUE))</f>
        <v>훈제오리단호박찜(오리:국산)</v>
      </c>
      <c r="F17" s="75"/>
      <c r="G17" s="74" t="str">
        <f ca="1" t="shared" si="6"/>
        <v>새우가스&amp;타르타르소스</v>
      </c>
      <c r="H17" s="74"/>
      <c r="I17" s="87" t="str">
        <f ca="1" t="shared" si="7"/>
        <v>제육볶음(돈육:국산)</v>
      </c>
      <c r="J17" s="74"/>
      <c r="K17" s="87" t="str">
        <f ca="1" t="shared" si="8"/>
        <v>오징어젓야채무침(오징어:국산)</v>
      </c>
      <c r="L17" s="75"/>
      <c r="M17" s="74" t="str">
        <f ca="1" t="shared" si="9"/>
        <v>동태양념오븐구이(러시아)</v>
      </c>
      <c r="N17" s="75"/>
      <c r="O17" s="87" t="str">
        <f ca="1" t="shared" si="10"/>
        <v>소불고기(우육:호주)</v>
      </c>
      <c r="P17" s="75"/>
    </row>
    <row r="18" spans="2:16" s="2" customFormat="1" ht="63.75" customHeight="1">
      <c r="B18" s="89"/>
      <c r="C18" s="87" t="str">
        <f ca="1">_xlfn.SINGLE(IF(_xlfn.SINGLE(INDIRECT("'2.3'!"&amp;ADDRESS($C$7+MOD(ROW(),8),4),TRUE))=0,"",INDIRECT("'2.3'!"&amp;ADDRESS($C$7+MOD(ROW(),8),4),TRUE)))</f>
        <v>감자채볶음</v>
      </c>
      <c r="D18" s="75"/>
      <c r="E18" s="87" t="str">
        <f ca="1">IF(INDIRECT("'2.3'!"&amp;ADDRESS($E$7+MOD(ROW(),8),4),TRUE)=0,"",INDIRECT("'2.3'!"&amp;ADDRESS($E$7+MOD(ROW(),8),4),TRUE))</f>
        <v>엄지새송이짬뽕소스볶음</v>
      </c>
      <c r="F18" s="75"/>
      <c r="G18" s="87" t="str">
        <f ca="1" t="shared" si="6"/>
        <v>도토리묵야채무침</v>
      </c>
      <c r="H18" s="75"/>
      <c r="I18" s="87" t="str">
        <f ca="1" t="shared" si="7"/>
        <v>꽈리고추멸치볶음</v>
      </c>
      <c r="J18" s="74"/>
      <c r="K18" s="87" t="str">
        <f ca="1" t="shared" si="8"/>
        <v>감자간장조림</v>
      </c>
      <c r="L18" s="75"/>
      <c r="M18" s="74" t="str">
        <f ca="1" t="shared" si="9"/>
        <v>브로컬리크래미샐러드(연육:외국)</v>
      </c>
      <c r="N18" s="75"/>
      <c r="O18" s="87" t="str">
        <f ca="1" t="shared" si="10"/>
        <v>자색고구마고로케</v>
      </c>
      <c r="P18" s="75"/>
    </row>
    <row r="19" spans="2:16" s="2" customFormat="1" ht="39.75" customHeight="1">
      <c r="B19" s="89"/>
      <c r="C19" s="87" t="str">
        <f ca="1">_xlfn.SINGLE(IF(_xlfn.SINGLE(INDIRECT("'2.3'!"&amp;ADDRESS($C$7+MOD(ROW(),8),4),TRUE))=0,"",INDIRECT("'2.3'!"&amp;ADDRESS($C$7+MOD(ROW(),8),4),TRUE)))</f>
        <v>브로컬리&amp;초장</v>
      </c>
      <c r="D19" s="74"/>
      <c r="E19" s="96" t="str">
        <f ca="1">IF(INDIRECT("'2.3'!"&amp;ADDRESS($E$7+MOD(ROW(),8),4),TRUE)=0,"",INDIRECT("'2.3'!"&amp;ADDRESS($E$7+MOD(ROW(),8),4),TRUE))</f>
        <v>도라지채볶음</v>
      </c>
      <c r="F19" s="95"/>
      <c r="G19" s="74" t="str">
        <f ca="1" t="shared" si="6"/>
        <v>오이피클무침</v>
      </c>
      <c r="H19" s="74"/>
      <c r="I19" s="87" t="str">
        <f ca="1" t="shared" si="7"/>
        <v>숙주나물</v>
      </c>
      <c r="J19" s="74"/>
      <c r="K19" s="87" t="str">
        <f ca="1" t="shared" si="8"/>
        <v>매콤열무나물무침</v>
      </c>
      <c r="L19" s="75"/>
      <c r="M19" s="96" t="str">
        <f ca="1" t="shared" si="9"/>
        <v>꼬시래기초장무침</v>
      </c>
      <c r="N19" s="95"/>
      <c r="O19" s="96" t="str">
        <f ca="1" t="shared" si="10"/>
        <v>마견과샐러드&amp;유자드레싱</v>
      </c>
      <c r="P19" s="95"/>
    </row>
    <row r="20" spans="2:16" s="2" customFormat="1" ht="39.75" customHeight="1">
      <c r="B20" s="90"/>
      <c r="C20" s="80" t="str">
        <f ca="1">_xlfn.SINGLE(IF(_xlfn.SINGLE(INDIRECT("'2.3'!"&amp;ADDRESS($C$7+MOD(ROW(),8),4),TRUE))=0,"",INDIRECT("'2.3'!"&amp;ADDRESS($C$7+MOD(ROW(),8),4),TRUE)))</f>
        <v>포기김치(배추,고추분:국내산)</v>
      </c>
      <c r="D20" s="84"/>
      <c r="E20" s="80" t="str">
        <f ca="1">_xlfn.SINGLE(IF(_xlfn.SINGLE(INDIRECT("'2.3'!"&amp;ADDRESS($C$7+MOD(ROW(),8),4),TRUE))=0,"",INDIRECT("'2.3'!"&amp;ADDRESS($C$7+MOD(ROW(),8),4),TRUE)))</f>
        <v>포기김치(배추,고추분:국내산)</v>
      </c>
      <c r="F20" s="84"/>
      <c r="G20" s="80" t="str">
        <f ca="1" t="shared" si="6"/>
        <v>포기김치(배추,고추분:국내산)</v>
      </c>
      <c r="H20" s="81"/>
      <c r="I20" s="80" t="str">
        <f ca="1" t="shared" si="7"/>
        <v>포기김치(배추,고추분:국내산)</v>
      </c>
      <c r="J20" s="84"/>
      <c r="K20" s="80" t="str">
        <f ca="1">IF(INDIRECT("'2.3'!"&amp;ADDRESS($K$7+MOD(ROW(),8),6),TRUE)=0,"",INDIRECT("'2.3'!"&amp;ADDRESS($K$7+MOD(ROW(),8),6),TRUE))</f>
        <v>포기김치(배추,고추분:국내산)</v>
      </c>
      <c r="L20" s="81"/>
      <c r="M20" s="80" t="str">
        <f ca="1">IF(INDIRECT("'2.3'!"&amp;ADDRESS($K$7+MOD(ROW(),8),6),TRUE)=0,"",INDIRECT("'2.3'!"&amp;ADDRESS($K$7+MOD(ROW(),8),6),TRUE))</f>
        <v>포기김치(배추,고추분:국내산)</v>
      </c>
      <c r="N20" s="81"/>
      <c r="O20" s="80" t="str">
        <f ca="1">_xlfn.SINGLE(IF(_xlfn.SINGLE(INDIRECT("'2.3'!"&amp;ADDRESS($C$7+MOD(ROW(),8),4),TRUE))=0,"",INDIRECT("'2.3'!"&amp;ADDRESS($C$7+MOD(ROW(),8),4),TRUE)))</f>
        <v>포기김치(배추,고추분:국내산)</v>
      </c>
      <c r="P20" s="84"/>
    </row>
    <row r="21" spans="2:16" s="2" customFormat="1" ht="33.75">
      <c r="B21" s="29" t="s">
        <v>0</v>
      </c>
      <c r="C21" s="72" t="str">
        <f>'2.3'!D12</f>
        <v>표고버섯야채죽</v>
      </c>
      <c r="D21" s="73"/>
      <c r="E21" s="72" t="str">
        <f>'2.3'!D20</f>
        <v>고구마죽</v>
      </c>
      <c r="F21" s="73"/>
      <c r="G21" s="72" t="str">
        <f>'2.3'!D28</f>
        <v>두부들깨죽(대두:외국)</v>
      </c>
      <c r="H21" s="73"/>
      <c r="I21" s="72" t="str">
        <f>'2.3'!D36</f>
        <v>브로컬리죽</v>
      </c>
      <c r="J21" s="73"/>
      <c r="K21" s="72" t="str">
        <f>'2.3'!D44</f>
        <v>단호박죽</v>
      </c>
      <c r="L21" s="73"/>
      <c r="M21" s="72" t="str">
        <f>'2.3'!D52</f>
        <v>흑임자죽</v>
      </c>
      <c r="N21" s="73"/>
      <c r="O21" s="72" t="str">
        <f>'2.3'!D60</f>
        <v>참치야채죽(참치:원양)</v>
      </c>
      <c r="P21" s="73"/>
    </row>
    <row r="22" spans="1:16" s="2" customFormat="1" ht="39.75" customHeight="1">
      <c r="A22" s="4"/>
      <c r="B22" s="30"/>
      <c r="C22" s="72" t="str">
        <f ca="1">_xlfn.SINGLE(IF(_xlfn.SINGLE(INDIRECT("'2.3'!"&amp;ADDRESS($C$7+MOD(ROW(),8),4),TRUE))=0,"",INDIRECT("'2.3'!"&amp;ADDRESS($C$7+MOD(ROW(),8),4),TRUE)))</f>
        <v>뉴케어미니</v>
      </c>
      <c r="D22" s="73"/>
      <c r="E22" s="72" t="str">
        <f ca="1">IF(INDIRECT("'2.3'!"&amp;ADDRESS($E$7+MOD(ROW(),8),4),TRUE)=0,"",INDIRECT("'2.3'!"&amp;ADDRESS($E$7+MOD(ROW(),8),4),TRUE))</f>
        <v>듀오안</v>
      </c>
      <c r="F22" s="73"/>
      <c r="G22" s="72" t="str">
        <f ca="1" t="shared" si="6"/>
        <v>흰우유</v>
      </c>
      <c r="H22" s="73"/>
      <c r="I22" s="72" t="str">
        <f ca="1" t="shared" si="7"/>
        <v>홍천사과즙</v>
      </c>
      <c r="J22" s="73"/>
      <c r="K22" s="72" t="str">
        <f ca="1" t="shared" si="8"/>
        <v>시니어두유</v>
      </c>
      <c r="L22" s="73"/>
      <c r="M22" s="72" t="str">
        <f ca="1" t="shared" si="9"/>
        <v>떠먹는불가리스</v>
      </c>
      <c r="N22" s="73"/>
      <c r="O22" s="72" t="str">
        <f ca="1" t="shared" si="10"/>
        <v>골드키위&amp;배주스</v>
      </c>
      <c r="P22" s="73"/>
    </row>
    <row r="23" spans="1:16" s="2" customFormat="1" ht="19.5" customHeight="1">
      <c r="A23" s="5"/>
      <c r="B23" s="31"/>
      <c r="C23" s="69"/>
      <c r="D23" s="69"/>
      <c r="E23" s="105"/>
      <c r="F23" s="105"/>
      <c r="G23" s="69"/>
      <c r="H23" s="69"/>
      <c r="I23" s="25"/>
      <c r="J23" s="21"/>
      <c r="K23" s="105"/>
      <c r="L23" s="105"/>
      <c r="M23" s="23"/>
      <c r="N23" s="23"/>
      <c r="O23" s="23"/>
      <c r="P23" s="24"/>
    </row>
    <row r="24" spans="1:16" s="2" customFormat="1" ht="66.75" customHeight="1">
      <c r="A24" s="5"/>
      <c r="B24" s="88" t="s">
        <v>5</v>
      </c>
      <c r="C24" s="91" t="str">
        <f ca="1">IF(INDIRECT("'2.3'!"&amp;ADDRESS($C$7+MOD(ROW(),8),6),TRUE)=0,"",INDIRECT("'2.3'!"&amp;ADDRESS($C$7+MOD(ROW(),8),6),TRUE))</f>
        <v>콩나물국</v>
      </c>
      <c r="D24" s="92"/>
      <c r="E24" s="91" t="str">
        <f ca="1">IF(INDIRECT("'2.3'!"&amp;ADDRESS($E$7+MOD(ROW(),8),6),TRUE)=0,"",INDIRECT("'2.3'!"&amp;ADDRESS($E$7+MOD(ROW(),8),6),TRUE))</f>
        <v>건새우아욱된장국</v>
      </c>
      <c r="F24" s="93"/>
      <c r="G24" s="91" t="str">
        <f ca="1">IF(INDIRECT("'2.3'!"&amp;ADDRESS($G$7+MOD(ROW(),8),6),TRUE)=0,"",INDIRECT("'2.3'!"&amp;ADDRESS($G$7+MOD(ROW(),8),6),TRUE))</f>
        <v>감자양파국</v>
      </c>
      <c r="H24" s="93"/>
      <c r="I24" s="91" t="str">
        <f ca="1">IF(INDIRECT("'2.3'!"&amp;ADDRESS($I$7+MOD(ROW(),8),6),TRUE)=0,"",INDIRECT("'2.3'!"&amp;ADDRESS($I$7+MOD(ROW(),8),6),TRUE))</f>
        <v>시금치된장국</v>
      </c>
      <c r="J24" s="93"/>
      <c r="K24" s="91" t="str">
        <f ca="1">IF(INDIRECT("'2.3'!"&amp;ADDRESS($K$7+MOD(ROW(),8),6),TRUE)=0,"",INDIRECT("'2.3'!"&amp;ADDRESS($K$7+MOD(ROW(),8),6),TRUE))</f>
        <v>계란파국</v>
      </c>
      <c r="L24" s="93"/>
      <c r="M24" s="76" t="str">
        <f ca="1">IF(INDIRECT("'2.3'!"&amp;ADDRESS($M$7+MOD(ROW(),8),6),TRUE)=0,"",INDIRECT("'2.3'!"&amp;ADDRESS($M$7+MOD(ROW(),8),6),TRUE))</f>
        <v>무채들깨국</v>
      </c>
      <c r="N24" s="77"/>
      <c r="O24" s="76" t="str">
        <f ca="1">IF(INDIRECT("'2.3'!"&amp;ADDRESS($O$7+MOD(ROW(),8),6),TRUE)=0,"",INDIRECT("'2.3'!"&amp;ADDRESS($O$7+MOD(ROW(),8),6),TRUE))</f>
        <v>유부팽이국</v>
      </c>
      <c r="P24" s="77"/>
    </row>
    <row r="25" spans="1:16" s="2" customFormat="1" ht="66" customHeight="1">
      <c r="A25" s="5"/>
      <c r="B25" s="89"/>
      <c r="C25" s="87" t="str">
        <f ca="1">IF(INDIRECT("'2.3'!"&amp;ADDRESS($C$7+MOD(ROW(),8),6),TRUE)=0,"",INDIRECT("'2.3'!"&amp;ADDRESS($C$7+MOD(ROW(),8),6),TRUE))</f>
        <v>주먹떡갈비구이(돈육:국산,우육:호주)</v>
      </c>
      <c r="D25" s="75"/>
      <c r="E25" s="87" t="str">
        <f ca="1">IF(INDIRECT("'2.3'!"&amp;ADDRESS($E$7+MOD(ROW(),8),6),TRUE)=0,"",INDIRECT("'2.3'!"&amp;ADDRESS($E$7+MOD(ROW(),8),6),TRUE))</f>
        <v>적어구이</v>
      </c>
      <c r="F25" s="75"/>
      <c r="G25" s="87" t="str">
        <f ca="1">IF(INDIRECT("'2.3'!"&amp;ADDRESS($G$7+MOD(ROW(),8),6),TRUE)=0,"",INDIRECT("'2.3'!"&amp;ADDRESS($G$7+MOD(ROW(),8),6),TRUE))</f>
        <v>우채파프리카볶음(우육:호주)</v>
      </c>
      <c r="H25" s="75"/>
      <c r="I25" s="74" t="str">
        <f ca="1">IF(INDIRECT("'2.3'!"&amp;ADDRESS($I$7+MOD(ROW(),8),6),TRUE)=0,"",INDIRECT("'2.3'!"&amp;ADDRESS($I$7+MOD(ROW(),8),6),TRUE))</f>
        <v>해물부추전(오징어:국산)</v>
      </c>
      <c r="J25" s="75"/>
      <c r="K25" s="87" t="str">
        <f ca="1">IF(INDIRECT("'2.3'!"&amp;ADDRESS($K$7+MOD(ROW(),8),6),TRUE)=0,"",INDIRECT("'2.3'!"&amp;ADDRESS($K$7+MOD(ROW(),8),6),TRUE))</f>
        <v>순두부팽이조림(대두:외국)</v>
      </c>
      <c r="L25" s="75"/>
      <c r="M25" s="78" t="str">
        <f ca="1">IF(INDIRECT("'2.3'!"&amp;ADDRESS($M$7+MOD(ROW(),8),6),TRUE)=0,"",INDIRECT("'2.3'!"&amp;ADDRESS($M$7+MOD(ROW(),8),6),TRUE))</f>
        <v>온두부(대두:국산)&amp;볶음김치</v>
      </c>
      <c r="N25" s="79"/>
      <c r="O25" s="78" t="str">
        <f ca="1">IF(INDIRECT("'2.3'!"&amp;ADDRESS($O$7+MOD(ROW(),8),6),TRUE)=0,"",INDIRECT("'2.3'!"&amp;ADDRESS($O$7+MOD(ROW(),8),6),TRUE))</f>
        <v>가자미무조림</v>
      </c>
      <c r="P25" s="79"/>
    </row>
    <row r="26" spans="1:16" s="2" customFormat="1" ht="66" customHeight="1">
      <c r="A26" s="5"/>
      <c r="B26" s="89"/>
      <c r="C26" s="85" t="str">
        <f ca="1">IF(INDIRECT("'2.3'!"&amp;ADDRESS($C$7+MOD(ROW(),8),6),TRUE)=0,"",INDIRECT("'2.3'!"&amp;ADDRESS($C$7+MOD(ROW(),8),6),TRUE))</f>
        <v>한식잡채(돈육:국산)</v>
      </c>
      <c r="D26" s="86"/>
      <c r="E26" s="87" t="str">
        <f ca="1">IF(INDIRECT("'2.3'!"&amp;ADDRESS($E$7+MOD(ROW(),8),6),TRUE)=0,"",INDIRECT("'2.3'!"&amp;ADDRESS($E$7+MOD(ROW(),8),6),TRUE))</f>
        <v>양장피냉채(오징어:원양)</v>
      </c>
      <c r="F26" s="75"/>
      <c r="G26" s="87" t="str">
        <f ca="1">IF(INDIRECT("'2.3'!"&amp;ADDRESS($G$7+MOD(ROW(),8),6),TRUE)=0,"",INDIRECT("'2.3'!"&amp;ADDRESS($G$7+MOD(ROW(),8),6),TRUE))</f>
        <v>오징어피쉬볼야채볶음(연육:태국)</v>
      </c>
      <c r="H26" s="75"/>
      <c r="I26" s="74" t="str">
        <f ca="1">IF(INDIRECT("'2.3'!"&amp;ADDRESS($I$7+MOD(ROW(),8),6),TRUE)=0,"",INDIRECT("'2.3'!"&amp;ADDRESS($I$7+MOD(ROW(),8),6),TRUE))</f>
        <v>비엔나야채볶음(닭,돈육:국산)</v>
      </c>
      <c r="J26" s="75"/>
      <c r="K26" s="87" t="str">
        <f ca="1">IF(INDIRECT("'2.3'!"&amp;ADDRESS($K$7+MOD(ROW(),8),6),TRUE)=0,"",INDIRECT("'2.3'!"&amp;ADDRESS($K$7+MOD(ROW(),8),6),TRUE))</f>
        <v>메란오이샐러드</v>
      </c>
      <c r="L26" s="75"/>
      <c r="M26" s="78" t="str">
        <f ca="1">IF(INDIRECT("'2.3'!"&amp;ADDRESS($M$7+MOD(ROW(),8),6),TRUE)=0,"",INDIRECT("'2.3'!"&amp;ADDRESS($M$7+MOD(ROW(),8),6),TRUE))</f>
        <v>마늘종소시지볶음(돈육,계육:국산)</v>
      </c>
      <c r="N26" s="79"/>
      <c r="O26" s="78" t="str">
        <f ca="1">IF(INDIRECT("'2.3'!"&amp;ADDRESS($O$7+MOD(ROW(),8),6),TRUE)=0,"",INDIRECT("'2.3'!"&amp;ADDRESS($O$7+MOD(ROW(),8),6),TRUE))</f>
        <v>실곤약야채무침</v>
      </c>
      <c r="P26" s="79"/>
    </row>
    <row r="27" spans="1:16" s="2" customFormat="1" ht="39.75" customHeight="1">
      <c r="A27" s="5"/>
      <c r="B27" s="89"/>
      <c r="C27" s="87" t="str">
        <f ca="1">IF(INDIRECT("'2.3'!"&amp;ADDRESS($C$7+MOD(ROW(),8),6),TRUE)=0,"",INDIRECT("'2.3'!"&amp;ADDRESS($C$7+MOD(ROW(),8),6),TRUE))</f>
        <v>상추부추겉절이</v>
      </c>
      <c r="D27" s="74"/>
      <c r="E27" s="87" t="str">
        <f ca="1">IF(INDIRECT("'2.3'!"&amp;ADDRESS($E$7+MOD(ROW(),8),6),TRUE)=0,"",INDIRECT("'2.3'!"&amp;ADDRESS($E$7+MOD(ROW(),8),6),TRUE))</f>
        <v>쑥갓나물무침</v>
      </c>
      <c r="F27" s="75"/>
      <c r="G27" s="94" t="str">
        <f ca="1">IF(INDIRECT("'2.3'!"&amp;ADDRESS($G$7+MOD(ROW(),8),6),TRUE)=0,"",INDIRECT("'2.3'!"&amp;ADDRESS($G$7+MOD(ROW(),8),6),TRUE))</f>
        <v>톳콩나물무침</v>
      </c>
      <c r="H27" s="95"/>
      <c r="I27" s="74" t="str">
        <f ca="1">IF(INDIRECT("'2.3'!"&amp;ADDRESS($I$7+MOD(ROW(),8),6),TRUE)=0,"",INDIRECT("'2.3'!"&amp;ADDRESS($I$7+MOD(ROW(),8),6),TRUE))</f>
        <v>가지나물무침</v>
      </c>
      <c r="J27" s="75"/>
      <c r="K27" s="87" t="str">
        <f ca="1">IF(INDIRECT("'2.3'!"&amp;ADDRESS($K$7+MOD(ROW(),8),6),TRUE)=0,"",INDIRECT("'2.3'!"&amp;ADDRESS($K$7+MOD(ROW(),8),6),TRUE))</f>
        <v>부추겉절이</v>
      </c>
      <c r="L27" s="75"/>
      <c r="M27" s="78" t="str">
        <f ca="1">IF(INDIRECT("'2.3'!"&amp;ADDRESS($M$7+MOD(ROW(),8),6),TRUE)=0,"",INDIRECT("'2.3'!"&amp;ADDRESS($M$7+MOD(ROW(),8),6),TRUE))</f>
        <v>오이양파무침</v>
      </c>
      <c r="N27" s="79"/>
      <c r="O27" s="78" t="str">
        <f ca="1">IF(INDIRECT("'2.3'!"&amp;ADDRESS($O$7+MOD(ROW(),8),6),TRUE)=0,"",INDIRECT("'2.3'!"&amp;ADDRESS($O$7+MOD(ROW(),8),6),TRUE))</f>
        <v>얼갈이나물</v>
      </c>
      <c r="P27" s="79"/>
    </row>
    <row r="28" spans="1:16" s="2" customFormat="1" ht="39.75" customHeight="1">
      <c r="A28" s="5"/>
      <c r="B28" s="90"/>
      <c r="C28" s="80" t="str">
        <f ca="1">IF(INDIRECT("'2.3'!"&amp;ADDRESS($C$7+MOD(ROW(),8),6),TRUE)=0,"",INDIRECT("'2.3'!"&amp;ADDRESS($C$7+MOD(ROW(),8),6),TRUE))</f>
        <v>포기김치(배추,고추분:국내산)</v>
      </c>
      <c r="D28" s="84"/>
      <c r="E28" s="80" t="str">
        <f ca="1">IF(INDIRECT("'2.3'!"&amp;ADDRESS($E$7+MOD(ROW(),8),6),TRUE)=0,"",INDIRECT("'2.3'!"&amp;ADDRESS($E$7+MOD(ROW(),8),6),TRUE))</f>
        <v>포기김치(배추,고추분:국내산)</v>
      </c>
      <c r="F28" s="81"/>
      <c r="G28" s="84" t="str">
        <f ca="1">IF(INDIRECT("'2.3'!"&amp;ADDRESS($G$7+MOD(ROW(),8),6),TRUE)=0,"",INDIRECT("'2.3'!"&amp;ADDRESS($G$7+MOD(ROW(),8),6),TRUE))</f>
        <v>포기김치(배추,고추분:국내산)</v>
      </c>
      <c r="H28" s="81"/>
      <c r="I28" s="84" t="str">
        <f ca="1">IF(INDIRECT("'2.3'!"&amp;ADDRESS($I$7+MOD(ROW(),8),6),TRUE)=0,"",INDIRECT("'2.3'!"&amp;ADDRESS($I$7+MOD(ROW(),8),6),TRUE))</f>
        <v>포기김치(배추,고추분:국내산)</v>
      </c>
      <c r="J28" s="81"/>
      <c r="K28" s="80" t="str">
        <f ca="1">IF(INDIRECT("'2.3'!"&amp;ADDRESS($K$7+MOD(ROW(),8),6),TRUE)=0,"",INDIRECT("'2.3'!"&amp;ADDRESS($K$7+MOD(ROW(),8),6),TRUE))</f>
        <v>포기김치(배추,고추분:국내산)</v>
      </c>
      <c r="L28" s="81"/>
      <c r="M28" s="80" t="str">
        <f ca="1">IF(INDIRECT("'2.3'!"&amp;ADDRESS($K$7+MOD(ROW(),8),6),TRUE)=0,"",INDIRECT("'2.3'!"&amp;ADDRESS($K$7+MOD(ROW(),8),6),TRUE))</f>
        <v>포기김치(배추,고추분:국내산)</v>
      </c>
      <c r="N28" s="81"/>
      <c r="O28" s="82" t="str">
        <f ca="1">IF(INDIRECT("'2.3'!"&amp;ADDRESS($O$7+MOD(ROW(),8),6),TRUE)=0,"",INDIRECT("'2.3'!"&amp;ADDRESS($O$7+MOD(ROW(),8),6),TRUE))</f>
        <v>포기김치(배추,고추분:국내산)</v>
      </c>
      <c r="P28" s="83"/>
    </row>
    <row r="29" spans="1:16" s="2" customFormat="1" ht="39.75" customHeight="1">
      <c r="A29" s="5"/>
      <c r="B29" s="29" t="s">
        <v>0</v>
      </c>
      <c r="C29" s="72" t="str">
        <f>'2.3'!F12</f>
        <v>흰죽</v>
      </c>
      <c r="D29" s="73"/>
      <c r="E29" s="72" t="str">
        <f>'2.3'!F20</f>
        <v>흰죽</v>
      </c>
      <c r="F29" s="73"/>
      <c r="G29" s="72" t="str">
        <f>'2.3'!F28</f>
        <v>흰죽</v>
      </c>
      <c r="H29" s="73"/>
      <c r="I29" s="72" t="str">
        <f>'2.3'!F36</f>
        <v>흰죽</v>
      </c>
      <c r="J29" s="73"/>
      <c r="K29" s="72" t="str">
        <f>'2.3'!F44</f>
        <v>흰죽</v>
      </c>
      <c r="L29" s="73"/>
      <c r="M29" s="72" t="str">
        <f>'2.3'!F52</f>
        <v>야채죽</v>
      </c>
      <c r="N29" s="73"/>
      <c r="O29" s="72" t="str">
        <f>'2.3'!F60</f>
        <v>호두죽</v>
      </c>
      <c r="P29" s="73"/>
    </row>
    <row r="30" spans="1:16" s="2" customFormat="1" ht="85.5" customHeight="1">
      <c r="A30" s="5"/>
      <c r="B30" s="106" t="s">
        <v>16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zoomScale="55" zoomScaleNormal="55" zoomScalePageLayoutView="0" workbookViewId="0" topLeftCell="A1">
      <pane xSplit="1" ySplit="5" topLeftCell="B30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17</v>
      </c>
      <c r="B2" s="38"/>
      <c r="C2" s="38"/>
      <c r="D2" s="38"/>
      <c r="E2" s="38"/>
      <c r="F2" s="37"/>
      <c r="G2" s="37"/>
    </row>
    <row r="3" spans="1:7" ht="6.75" customHeight="1" thickBot="1">
      <c r="A3" s="111"/>
      <c r="B3" s="111"/>
      <c r="C3" s="111"/>
      <c r="D3" s="116"/>
      <c r="E3" s="116"/>
      <c r="F3" s="116"/>
      <c r="G3" s="68"/>
    </row>
    <row r="4" spans="1:8" s="122" customFormat="1" ht="45" customHeight="1">
      <c r="A4" s="39"/>
      <c r="B4" s="112" t="s">
        <v>10</v>
      </c>
      <c r="C4" s="113"/>
      <c r="D4" s="112" t="s">
        <v>11</v>
      </c>
      <c r="E4" s="113"/>
      <c r="F4" s="114" t="s">
        <v>12</v>
      </c>
      <c r="G4" s="115"/>
      <c r="H4" s="121"/>
    </row>
    <row r="5" spans="1:10" s="122" customFormat="1" ht="31.5" customHeight="1" thickBot="1">
      <c r="A5" s="40"/>
      <c r="B5" s="41" t="s">
        <v>13</v>
      </c>
      <c r="C5" s="42" t="s">
        <v>9</v>
      </c>
      <c r="D5" s="41" t="s">
        <v>13</v>
      </c>
      <c r="E5" s="43" t="s">
        <v>9</v>
      </c>
      <c r="F5" s="44" t="s">
        <v>13</v>
      </c>
      <c r="G5" s="45" t="s">
        <v>9</v>
      </c>
      <c r="H5" s="46"/>
      <c r="I5" s="47"/>
      <c r="J5" s="123"/>
    </row>
    <row r="6" spans="1:12" s="122" customFormat="1" ht="27" customHeight="1">
      <c r="A6" s="124">
        <v>45236</v>
      </c>
      <c r="B6" s="125" t="s">
        <v>18</v>
      </c>
      <c r="C6" s="126" t="s">
        <v>19</v>
      </c>
      <c r="D6" s="125" t="s">
        <v>19</v>
      </c>
      <c r="E6" s="126" t="s">
        <v>19</v>
      </c>
      <c r="F6" s="127" t="s">
        <v>19</v>
      </c>
      <c r="G6" s="126" t="s">
        <v>18</v>
      </c>
      <c r="H6" s="48"/>
      <c r="I6" s="47"/>
      <c r="J6" s="128"/>
      <c r="L6" s="128"/>
    </row>
    <row r="7" spans="1:12" s="122" customFormat="1" ht="27" customHeight="1">
      <c r="A7" s="129"/>
      <c r="B7" s="60" t="s">
        <v>20</v>
      </c>
      <c r="C7" s="59"/>
      <c r="D7" s="58" t="s">
        <v>21</v>
      </c>
      <c r="E7" s="66"/>
      <c r="F7" s="130" t="s">
        <v>22</v>
      </c>
      <c r="G7" s="131"/>
      <c r="H7" s="49"/>
      <c r="I7" s="47"/>
      <c r="J7" s="123"/>
      <c r="L7" s="128"/>
    </row>
    <row r="8" spans="1:17" s="122" customFormat="1" ht="27" customHeight="1">
      <c r="A8" s="129"/>
      <c r="B8" s="130" t="s">
        <v>23</v>
      </c>
      <c r="C8" s="63"/>
      <c r="D8" s="62" t="s">
        <v>24</v>
      </c>
      <c r="E8" s="61"/>
      <c r="F8" s="62" t="s">
        <v>25</v>
      </c>
      <c r="G8" s="132"/>
      <c r="I8" s="47"/>
      <c r="J8" s="123"/>
      <c r="L8" s="128"/>
      <c r="Q8" s="47"/>
    </row>
    <row r="9" spans="1:17" s="122" customFormat="1" ht="27" customHeight="1">
      <c r="A9" s="129"/>
      <c r="B9" s="130" t="s">
        <v>26</v>
      </c>
      <c r="C9" s="63"/>
      <c r="D9" s="62" t="s">
        <v>27</v>
      </c>
      <c r="E9" s="61"/>
      <c r="F9" s="62" t="s">
        <v>28</v>
      </c>
      <c r="G9" s="131"/>
      <c r="J9" s="133"/>
      <c r="Q9" s="47"/>
    </row>
    <row r="10" spans="1:17" s="122" customFormat="1" ht="27" customHeight="1">
      <c r="A10" s="129"/>
      <c r="B10" s="62" t="s">
        <v>29</v>
      </c>
      <c r="C10" s="134"/>
      <c r="D10" s="62" t="s">
        <v>30</v>
      </c>
      <c r="E10" s="66"/>
      <c r="F10" s="130" t="s">
        <v>31</v>
      </c>
      <c r="G10" s="131"/>
      <c r="I10" s="47"/>
      <c r="J10" s="133"/>
      <c r="O10" s="135"/>
      <c r="Q10" s="47"/>
    </row>
    <row r="11" spans="1:17" s="122" customFormat="1" ht="27" customHeight="1">
      <c r="A11" s="129"/>
      <c r="B11" s="136" t="s">
        <v>32</v>
      </c>
      <c r="C11" s="131"/>
      <c r="D11" s="136" t="s">
        <v>32</v>
      </c>
      <c r="E11" s="137"/>
      <c r="F11" s="136" t="s">
        <v>33</v>
      </c>
      <c r="G11" s="131"/>
      <c r="I11" s="47"/>
      <c r="J11" s="133"/>
      <c r="O11" s="135"/>
      <c r="Q11" s="47"/>
    </row>
    <row r="12" spans="1:15" s="122" customFormat="1" ht="27" customHeight="1">
      <c r="A12" s="138" t="s">
        <v>0</v>
      </c>
      <c r="B12" s="136" t="s">
        <v>8</v>
      </c>
      <c r="C12" s="139"/>
      <c r="D12" s="136" t="s">
        <v>34</v>
      </c>
      <c r="E12" s="137"/>
      <c r="F12" s="140" t="s">
        <v>8</v>
      </c>
      <c r="G12" s="131"/>
      <c r="H12" s="51"/>
      <c r="J12" s="133"/>
      <c r="K12" s="123"/>
      <c r="O12" s="135"/>
    </row>
    <row r="13" spans="1:15" s="122" customFormat="1" ht="27" customHeight="1" thickBot="1">
      <c r="A13" s="141" t="s">
        <v>14</v>
      </c>
      <c r="B13" s="142" t="s">
        <v>35</v>
      </c>
      <c r="C13" s="143" t="s">
        <v>36</v>
      </c>
      <c r="D13" s="144" t="s">
        <v>37</v>
      </c>
      <c r="E13" s="143" t="s">
        <v>36</v>
      </c>
      <c r="F13" s="145"/>
      <c r="G13" s="146" t="s">
        <v>36</v>
      </c>
      <c r="I13" s="47"/>
      <c r="J13" s="133"/>
      <c r="K13" s="123"/>
      <c r="O13" s="135"/>
    </row>
    <row r="14" spans="1:11" s="122" customFormat="1" ht="27" customHeight="1">
      <c r="A14" s="147">
        <f>A6+1</f>
        <v>45237</v>
      </c>
      <c r="B14" s="127" t="s">
        <v>18</v>
      </c>
      <c r="C14" s="126" t="s">
        <v>18</v>
      </c>
      <c r="D14" s="127" t="s">
        <v>19</v>
      </c>
      <c r="E14" s="148" t="s">
        <v>19</v>
      </c>
      <c r="F14" s="127" t="s">
        <v>18</v>
      </c>
      <c r="G14" s="126" t="s">
        <v>18</v>
      </c>
      <c r="H14" s="53"/>
      <c r="I14" s="47"/>
      <c r="J14" s="133"/>
      <c r="K14" s="123"/>
    </row>
    <row r="15" spans="1:11" s="122" customFormat="1" ht="27" customHeight="1">
      <c r="A15" s="149"/>
      <c r="B15" s="130" t="s">
        <v>38</v>
      </c>
      <c r="C15" s="63"/>
      <c r="D15" s="62" t="s">
        <v>39</v>
      </c>
      <c r="E15" s="150"/>
      <c r="F15" s="58" t="s">
        <v>40</v>
      </c>
      <c r="G15" s="59"/>
      <c r="H15" s="151"/>
      <c r="I15" s="47"/>
      <c r="J15" s="133"/>
      <c r="K15" s="123"/>
    </row>
    <row r="16" spans="1:11" s="122" customFormat="1" ht="27" customHeight="1">
      <c r="A16" s="149"/>
      <c r="B16" s="62" t="s">
        <v>41</v>
      </c>
      <c r="C16" s="63"/>
      <c r="D16" s="130" t="s">
        <v>42</v>
      </c>
      <c r="E16" s="66"/>
      <c r="F16" s="130" t="s">
        <v>43</v>
      </c>
      <c r="G16" s="59"/>
      <c r="J16" s="133"/>
      <c r="K16" s="123"/>
    </row>
    <row r="17" spans="1:11" s="122" customFormat="1" ht="27" customHeight="1">
      <c r="A17" s="149"/>
      <c r="B17" s="58" t="s">
        <v>44</v>
      </c>
      <c r="C17" s="63"/>
      <c r="D17" s="130" t="s">
        <v>45</v>
      </c>
      <c r="E17" s="59"/>
      <c r="F17" s="130" t="s">
        <v>46</v>
      </c>
      <c r="G17" s="59"/>
      <c r="I17" s="47"/>
      <c r="J17" s="133"/>
      <c r="K17" s="123"/>
    </row>
    <row r="18" spans="1:11" s="122" customFormat="1" ht="27" customHeight="1">
      <c r="A18" s="149"/>
      <c r="B18" s="62" t="s">
        <v>47</v>
      </c>
      <c r="C18" s="63"/>
      <c r="D18" s="62" t="s">
        <v>48</v>
      </c>
      <c r="E18" s="61"/>
      <c r="F18" s="62" t="s">
        <v>49</v>
      </c>
      <c r="G18" s="59"/>
      <c r="J18" s="152"/>
      <c r="K18" s="123"/>
    </row>
    <row r="19" spans="1:11" s="122" customFormat="1" ht="27" customHeight="1">
      <c r="A19" s="149"/>
      <c r="B19" s="136" t="s">
        <v>33</v>
      </c>
      <c r="C19" s="131"/>
      <c r="D19" s="136" t="s">
        <v>50</v>
      </c>
      <c r="E19" s="131"/>
      <c r="F19" s="136" t="s">
        <v>33</v>
      </c>
      <c r="G19" s="131"/>
      <c r="I19" s="47"/>
      <c r="J19" s="133"/>
      <c r="K19" s="123"/>
    </row>
    <row r="20" spans="1:16" s="122" customFormat="1" ht="27" customHeight="1">
      <c r="A20" s="138" t="s">
        <v>0</v>
      </c>
      <c r="B20" s="136" t="s">
        <v>8</v>
      </c>
      <c r="C20" s="131"/>
      <c r="D20" s="136" t="s">
        <v>51</v>
      </c>
      <c r="E20" s="153"/>
      <c r="F20" s="140" t="s">
        <v>8</v>
      </c>
      <c r="G20" s="131"/>
      <c r="J20" s="133"/>
      <c r="K20" s="123"/>
      <c r="P20" s="154"/>
    </row>
    <row r="21" spans="1:16" s="122" customFormat="1" ht="27" customHeight="1" thickBot="1">
      <c r="A21" s="155" t="s">
        <v>14</v>
      </c>
      <c r="B21" s="142" t="s">
        <v>52</v>
      </c>
      <c r="C21" s="143" t="s">
        <v>36</v>
      </c>
      <c r="D21" s="145" t="s">
        <v>53</v>
      </c>
      <c r="E21" s="143" t="s">
        <v>36</v>
      </c>
      <c r="F21" s="145"/>
      <c r="G21" s="146" t="s">
        <v>36</v>
      </c>
      <c r="J21" s="133"/>
      <c r="K21" s="123"/>
      <c r="P21" s="135"/>
    </row>
    <row r="22" spans="1:11" s="122" customFormat="1" ht="27" customHeight="1">
      <c r="A22" s="119">
        <f>A14+1</f>
        <v>45238</v>
      </c>
      <c r="B22" s="127" t="s">
        <v>19</v>
      </c>
      <c r="C22" s="126" t="s">
        <v>18</v>
      </c>
      <c r="D22" s="127" t="s">
        <v>19</v>
      </c>
      <c r="E22" s="156" t="s">
        <v>19</v>
      </c>
      <c r="F22" s="127" t="s">
        <v>18</v>
      </c>
      <c r="G22" s="126" t="s">
        <v>18</v>
      </c>
      <c r="H22" s="48"/>
      <c r="I22" s="47"/>
      <c r="J22" s="133"/>
      <c r="K22" s="123"/>
    </row>
    <row r="23" spans="1:11" s="122" customFormat="1" ht="27" customHeight="1">
      <c r="A23" s="120"/>
      <c r="B23" s="60" t="s">
        <v>54</v>
      </c>
      <c r="C23" s="59"/>
      <c r="D23" s="62" t="s">
        <v>55</v>
      </c>
      <c r="E23" s="61"/>
      <c r="F23" s="58" t="s">
        <v>56</v>
      </c>
      <c r="G23" s="157"/>
      <c r="H23" s="158"/>
      <c r="I23" s="47"/>
      <c r="J23" s="133"/>
      <c r="K23" s="123"/>
    </row>
    <row r="24" spans="1:11" s="122" customFormat="1" ht="27" customHeight="1">
      <c r="A24" s="120"/>
      <c r="B24" s="130" t="s">
        <v>57</v>
      </c>
      <c r="C24" s="63"/>
      <c r="D24" s="130" t="s">
        <v>58</v>
      </c>
      <c r="E24" s="61"/>
      <c r="F24" s="62" t="s">
        <v>59</v>
      </c>
      <c r="G24" s="131"/>
      <c r="J24" s="133"/>
      <c r="K24" s="123"/>
    </row>
    <row r="25" spans="1:11" s="122" customFormat="1" ht="27" customHeight="1">
      <c r="A25" s="120"/>
      <c r="B25" s="58" t="s">
        <v>60</v>
      </c>
      <c r="C25" s="134"/>
      <c r="D25" s="130" t="s">
        <v>61</v>
      </c>
      <c r="E25" s="150"/>
      <c r="F25" s="62" t="s">
        <v>62</v>
      </c>
      <c r="G25" s="157" t="s">
        <v>63</v>
      </c>
      <c r="I25" s="47"/>
      <c r="J25" s="133"/>
      <c r="K25" s="123"/>
    </row>
    <row r="26" spans="1:11" s="122" customFormat="1" ht="27" customHeight="1">
      <c r="A26" s="120"/>
      <c r="B26" s="62" t="s">
        <v>64</v>
      </c>
      <c r="C26" s="63"/>
      <c r="D26" s="62" t="s">
        <v>65</v>
      </c>
      <c r="E26" s="64"/>
      <c r="F26" s="62" t="s">
        <v>66</v>
      </c>
      <c r="G26" s="131"/>
      <c r="I26" s="47"/>
      <c r="J26" s="133"/>
      <c r="K26" s="123"/>
    </row>
    <row r="27" spans="1:11" s="122" customFormat="1" ht="27" customHeight="1">
      <c r="A27" s="120"/>
      <c r="B27" s="136" t="s">
        <v>33</v>
      </c>
      <c r="C27" s="131"/>
      <c r="D27" s="136" t="s">
        <v>32</v>
      </c>
      <c r="E27" s="159"/>
      <c r="F27" s="136" t="s">
        <v>33</v>
      </c>
      <c r="G27" s="131"/>
      <c r="I27" s="47"/>
      <c r="J27" s="133"/>
      <c r="K27" s="123"/>
    </row>
    <row r="28" spans="1:11" s="122" customFormat="1" ht="27" customHeight="1">
      <c r="A28" s="50" t="s">
        <v>0</v>
      </c>
      <c r="B28" s="136" t="s">
        <v>8</v>
      </c>
      <c r="C28" s="139"/>
      <c r="D28" s="136" t="s">
        <v>67</v>
      </c>
      <c r="E28" s="65"/>
      <c r="F28" s="140" t="s">
        <v>8</v>
      </c>
      <c r="G28" s="131"/>
      <c r="I28" s="47"/>
      <c r="J28" s="133"/>
      <c r="K28" s="123"/>
    </row>
    <row r="29" spans="1:11" s="122" customFormat="1" ht="27" customHeight="1" thickBot="1">
      <c r="A29" s="54" t="s">
        <v>14</v>
      </c>
      <c r="B29" s="142" t="s">
        <v>68</v>
      </c>
      <c r="C29" s="143" t="s">
        <v>36</v>
      </c>
      <c r="D29" s="145" t="s">
        <v>69</v>
      </c>
      <c r="E29" s="143" t="s">
        <v>36</v>
      </c>
      <c r="F29" s="145"/>
      <c r="G29" s="146" t="s">
        <v>36</v>
      </c>
      <c r="I29" s="47"/>
      <c r="J29" s="133"/>
      <c r="K29" s="123"/>
    </row>
    <row r="30" spans="1:11" s="122" customFormat="1" ht="27" customHeight="1">
      <c r="A30" s="124">
        <f>A22+1</f>
        <v>45239</v>
      </c>
      <c r="B30" s="127" t="s">
        <v>18</v>
      </c>
      <c r="C30" s="126" t="s">
        <v>18</v>
      </c>
      <c r="D30" s="127" t="s">
        <v>70</v>
      </c>
      <c r="E30" s="126" t="s">
        <v>70</v>
      </c>
      <c r="F30" s="127" t="s">
        <v>18</v>
      </c>
      <c r="G30" s="126" t="s">
        <v>18</v>
      </c>
      <c r="H30" s="160"/>
      <c r="I30" s="47"/>
      <c r="J30" s="133"/>
      <c r="K30" s="123"/>
    </row>
    <row r="31" spans="1:11" s="122" customFormat="1" ht="27" customHeight="1">
      <c r="A31" s="161"/>
      <c r="B31" s="60" t="s">
        <v>71</v>
      </c>
      <c r="C31" s="59"/>
      <c r="D31" s="60" t="s">
        <v>72</v>
      </c>
      <c r="E31" s="67"/>
      <c r="F31" s="60" t="s">
        <v>73</v>
      </c>
      <c r="G31" s="131"/>
      <c r="H31" s="55"/>
      <c r="J31" s="133"/>
      <c r="K31" s="123"/>
    </row>
    <row r="32" spans="1:11" s="122" customFormat="1" ht="27" customHeight="1">
      <c r="A32" s="161"/>
      <c r="B32" s="130" t="s">
        <v>74</v>
      </c>
      <c r="C32" s="134"/>
      <c r="D32" s="62" t="s">
        <v>75</v>
      </c>
      <c r="E32" s="150"/>
      <c r="F32" s="62" t="s">
        <v>76</v>
      </c>
      <c r="G32" s="131"/>
      <c r="I32" s="47"/>
      <c r="J32" s="133"/>
      <c r="K32" s="123"/>
    </row>
    <row r="33" spans="1:11" s="122" customFormat="1" ht="27" customHeight="1">
      <c r="A33" s="161"/>
      <c r="B33" s="58" t="s">
        <v>77</v>
      </c>
      <c r="C33" s="63"/>
      <c r="D33" s="62" t="s">
        <v>78</v>
      </c>
      <c r="E33" s="150"/>
      <c r="F33" s="62" t="s">
        <v>79</v>
      </c>
      <c r="G33" s="162"/>
      <c r="I33" s="47"/>
      <c r="J33" s="133"/>
      <c r="K33" s="123"/>
    </row>
    <row r="34" spans="1:11" s="122" customFormat="1" ht="27" customHeight="1">
      <c r="A34" s="161"/>
      <c r="B34" s="58" t="s">
        <v>80</v>
      </c>
      <c r="C34" s="63"/>
      <c r="D34" s="62" t="s">
        <v>81</v>
      </c>
      <c r="E34" s="66"/>
      <c r="F34" s="130" t="s">
        <v>82</v>
      </c>
      <c r="G34" s="131"/>
      <c r="I34" s="47"/>
      <c r="J34" s="123"/>
      <c r="K34" s="123"/>
    </row>
    <row r="35" spans="1:11" s="122" customFormat="1" ht="27" customHeight="1">
      <c r="A35" s="161"/>
      <c r="B35" s="136" t="s">
        <v>33</v>
      </c>
      <c r="C35" s="131"/>
      <c r="D35" s="136" t="s">
        <v>33</v>
      </c>
      <c r="E35" s="137"/>
      <c r="F35" s="136" t="s">
        <v>33</v>
      </c>
      <c r="G35" s="131"/>
      <c r="I35" s="47"/>
      <c r="J35" s="133"/>
      <c r="K35" s="123"/>
    </row>
    <row r="36" spans="1:11" s="122" customFormat="1" ht="27" customHeight="1">
      <c r="A36" s="50" t="s">
        <v>0</v>
      </c>
      <c r="B36" s="136" t="s">
        <v>8</v>
      </c>
      <c r="C36" s="139"/>
      <c r="D36" s="136" t="s">
        <v>83</v>
      </c>
      <c r="E36" s="163"/>
      <c r="F36" s="140" t="s">
        <v>8</v>
      </c>
      <c r="G36" s="131"/>
      <c r="I36" s="47"/>
      <c r="J36" s="133"/>
      <c r="K36" s="123"/>
    </row>
    <row r="37" spans="1:11" s="122" customFormat="1" ht="27" customHeight="1" thickBot="1">
      <c r="A37" s="52" t="s">
        <v>14</v>
      </c>
      <c r="B37" s="142" t="s">
        <v>84</v>
      </c>
      <c r="C37" s="143" t="s">
        <v>36</v>
      </c>
      <c r="D37" s="145" t="s">
        <v>85</v>
      </c>
      <c r="E37" s="143" t="s">
        <v>36</v>
      </c>
      <c r="F37" s="145"/>
      <c r="G37" s="146" t="s">
        <v>36</v>
      </c>
      <c r="I37" s="47"/>
      <c r="J37" s="123"/>
      <c r="K37" s="123"/>
    </row>
    <row r="38" spans="1:11" s="122" customFormat="1" ht="27" customHeight="1">
      <c r="A38" s="124">
        <f>A30+1</f>
        <v>45240</v>
      </c>
      <c r="B38" s="127" t="s">
        <v>18</v>
      </c>
      <c r="C38" s="156" t="s">
        <v>18</v>
      </c>
      <c r="D38" s="127" t="s">
        <v>19</v>
      </c>
      <c r="E38" s="126" t="s">
        <v>19</v>
      </c>
      <c r="F38" s="127" t="s">
        <v>18</v>
      </c>
      <c r="G38" s="126" t="s">
        <v>18</v>
      </c>
      <c r="H38" s="48"/>
      <c r="J38" s="164"/>
      <c r="K38" s="123"/>
    </row>
    <row r="39" spans="1:11" s="122" customFormat="1" ht="27" customHeight="1">
      <c r="A39" s="161"/>
      <c r="B39" s="62" t="s">
        <v>86</v>
      </c>
      <c r="C39" s="59"/>
      <c r="D39" s="62" t="s">
        <v>87</v>
      </c>
      <c r="E39" s="165"/>
      <c r="F39" s="130" t="s">
        <v>88</v>
      </c>
      <c r="G39" s="131"/>
      <c r="H39" s="49"/>
      <c r="J39" s="123"/>
      <c r="K39" s="123"/>
    </row>
    <row r="40" spans="1:11" s="122" customFormat="1" ht="27" customHeight="1">
      <c r="A40" s="161"/>
      <c r="B40" s="62" t="s">
        <v>89</v>
      </c>
      <c r="C40" s="63"/>
      <c r="D40" s="130" t="s">
        <v>90</v>
      </c>
      <c r="E40" s="66"/>
      <c r="F40" s="130" t="s">
        <v>91</v>
      </c>
      <c r="G40" s="131"/>
      <c r="J40" s="123"/>
      <c r="K40" s="123"/>
    </row>
    <row r="41" spans="1:11" s="122" customFormat="1" ht="27" customHeight="1">
      <c r="A41" s="161"/>
      <c r="B41" s="58" t="s">
        <v>92</v>
      </c>
      <c r="C41" s="63"/>
      <c r="D41" s="60" t="s">
        <v>93</v>
      </c>
      <c r="E41" s="66"/>
      <c r="F41" s="62" t="s">
        <v>94</v>
      </c>
      <c r="G41" s="131"/>
      <c r="I41" s="166"/>
      <c r="J41" s="123"/>
      <c r="K41" s="123"/>
    </row>
    <row r="42" spans="1:15" s="122" customFormat="1" ht="27" customHeight="1">
      <c r="A42" s="161"/>
      <c r="B42" s="58" t="s">
        <v>95</v>
      </c>
      <c r="C42" s="63"/>
      <c r="D42" s="60" t="s">
        <v>96</v>
      </c>
      <c r="E42" s="59"/>
      <c r="F42" s="62" t="s">
        <v>97</v>
      </c>
      <c r="G42" s="131"/>
      <c r="I42" s="135"/>
      <c r="J42" s="123"/>
      <c r="K42" s="123"/>
      <c r="O42" s="135"/>
    </row>
    <row r="43" spans="1:15" s="122" customFormat="1" ht="27" customHeight="1">
      <c r="A43" s="161"/>
      <c r="B43" s="136" t="s">
        <v>33</v>
      </c>
      <c r="C43" s="131"/>
      <c r="D43" s="136" t="s">
        <v>98</v>
      </c>
      <c r="E43" s="131" t="s">
        <v>99</v>
      </c>
      <c r="F43" s="136" t="s">
        <v>33</v>
      </c>
      <c r="G43" s="131"/>
      <c r="O43" s="135"/>
    </row>
    <row r="44" spans="1:15" s="122" customFormat="1" ht="27" customHeight="1">
      <c r="A44" s="138" t="s">
        <v>0</v>
      </c>
      <c r="B44" s="136" t="s">
        <v>8</v>
      </c>
      <c r="C44" s="167"/>
      <c r="D44" s="136" t="s">
        <v>100</v>
      </c>
      <c r="E44" s="153"/>
      <c r="F44" s="140" t="s">
        <v>8</v>
      </c>
      <c r="G44" s="131"/>
      <c r="O44" s="135"/>
    </row>
    <row r="45" spans="1:15" s="122" customFormat="1" ht="27" customHeight="1" thickBot="1">
      <c r="A45" s="141" t="s">
        <v>14</v>
      </c>
      <c r="B45" s="142" t="s">
        <v>101</v>
      </c>
      <c r="C45" s="143" t="s">
        <v>36</v>
      </c>
      <c r="D45" s="168" t="s">
        <v>102</v>
      </c>
      <c r="E45" s="143" t="s">
        <v>36</v>
      </c>
      <c r="F45" s="145"/>
      <c r="G45" s="146" t="s">
        <v>36</v>
      </c>
      <c r="O45" s="135"/>
    </row>
    <row r="46" spans="1:8" s="122" customFormat="1" ht="27" customHeight="1">
      <c r="A46" s="169">
        <f>A38+1</f>
        <v>45241</v>
      </c>
      <c r="B46" s="127" t="s">
        <v>18</v>
      </c>
      <c r="C46" s="126" t="s">
        <v>18</v>
      </c>
      <c r="D46" s="127" t="s">
        <v>70</v>
      </c>
      <c r="E46" s="126" t="s">
        <v>18</v>
      </c>
      <c r="F46" s="127" t="s">
        <v>18</v>
      </c>
      <c r="G46" s="126" t="s">
        <v>18</v>
      </c>
      <c r="H46" s="48"/>
    </row>
    <row r="47" spans="1:7" s="122" customFormat="1" ht="27" customHeight="1">
      <c r="A47" s="170"/>
      <c r="B47" s="58" t="s">
        <v>103</v>
      </c>
      <c r="C47" s="59"/>
      <c r="D47" s="130" t="s">
        <v>104</v>
      </c>
      <c r="E47" s="66"/>
      <c r="F47" s="58" t="s">
        <v>105</v>
      </c>
      <c r="G47" s="171"/>
    </row>
    <row r="48" spans="1:7" s="122" customFormat="1" ht="27" customHeight="1">
      <c r="A48" s="170"/>
      <c r="B48" s="130" t="s">
        <v>106</v>
      </c>
      <c r="C48" s="63"/>
      <c r="D48" s="58" t="s">
        <v>107</v>
      </c>
      <c r="E48" s="150"/>
      <c r="F48" s="130" t="s">
        <v>108</v>
      </c>
      <c r="G48" s="131"/>
    </row>
    <row r="49" spans="1:7" s="122" customFormat="1" ht="27" customHeight="1">
      <c r="A49" s="170"/>
      <c r="B49" s="62" t="s">
        <v>109</v>
      </c>
      <c r="C49" s="63"/>
      <c r="D49" s="60" t="s">
        <v>110</v>
      </c>
      <c r="E49" s="150" t="s">
        <v>111</v>
      </c>
      <c r="F49" s="60" t="s">
        <v>112</v>
      </c>
      <c r="G49" s="132"/>
    </row>
    <row r="50" spans="1:7" s="122" customFormat="1" ht="27" customHeight="1">
      <c r="A50" s="170"/>
      <c r="B50" s="62" t="s">
        <v>113</v>
      </c>
      <c r="C50" s="63"/>
      <c r="D50" s="60" t="s">
        <v>114</v>
      </c>
      <c r="E50" s="172" t="s">
        <v>115</v>
      </c>
      <c r="F50" s="60" t="s">
        <v>116</v>
      </c>
      <c r="G50" s="173"/>
    </row>
    <row r="51" spans="1:7" s="122" customFormat="1" ht="27" customHeight="1">
      <c r="A51" s="170"/>
      <c r="B51" s="136" t="s">
        <v>33</v>
      </c>
      <c r="C51" s="131"/>
      <c r="D51" s="136" t="s">
        <v>33</v>
      </c>
      <c r="E51" s="137" t="s">
        <v>117</v>
      </c>
      <c r="F51" s="136" t="s">
        <v>50</v>
      </c>
      <c r="G51" s="131"/>
    </row>
    <row r="52" spans="1:7" s="122" customFormat="1" ht="27" customHeight="1">
      <c r="A52" s="138" t="s">
        <v>0</v>
      </c>
      <c r="B52" s="136" t="s">
        <v>8</v>
      </c>
      <c r="C52" s="139"/>
      <c r="D52" s="136" t="s">
        <v>118</v>
      </c>
      <c r="E52" s="137"/>
      <c r="F52" s="136" t="s">
        <v>119</v>
      </c>
      <c r="G52" s="131"/>
    </row>
    <row r="53" spans="1:11" s="122" customFormat="1" ht="27" customHeight="1" thickBot="1">
      <c r="A53" s="141" t="s">
        <v>14</v>
      </c>
      <c r="B53" s="142" t="s">
        <v>120</v>
      </c>
      <c r="C53" s="143" t="s">
        <v>36</v>
      </c>
      <c r="D53" s="145" t="s">
        <v>121</v>
      </c>
      <c r="E53" s="143" t="s">
        <v>36</v>
      </c>
      <c r="F53" s="145"/>
      <c r="G53" s="146" t="s">
        <v>36</v>
      </c>
      <c r="K53" s="135"/>
    </row>
    <row r="54" spans="1:13" s="122" customFormat="1" ht="27" customHeight="1">
      <c r="A54" s="117">
        <f>A46+1</f>
        <v>45242</v>
      </c>
      <c r="B54" s="127" t="s">
        <v>18</v>
      </c>
      <c r="C54" s="126" t="s">
        <v>18</v>
      </c>
      <c r="D54" s="127" t="s">
        <v>19</v>
      </c>
      <c r="E54" s="126" t="s">
        <v>19</v>
      </c>
      <c r="F54" s="127" t="s">
        <v>18</v>
      </c>
      <c r="G54" s="126" t="s">
        <v>18</v>
      </c>
      <c r="H54" s="174"/>
      <c r="K54" s="135"/>
      <c r="M54" s="175"/>
    </row>
    <row r="55" spans="1:13" s="122" customFormat="1" ht="27" customHeight="1">
      <c r="A55" s="118"/>
      <c r="B55" s="60" t="s">
        <v>73</v>
      </c>
      <c r="C55" s="59"/>
      <c r="D55" s="62" t="s">
        <v>122</v>
      </c>
      <c r="E55" s="67"/>
      <c r="F55" s="60" t="s">
        <v>123</v>
      </c>
      <c r="G55" s="59"/>
      <c r="K55" s="135"/>
      <c r="M55" s="176"/>
    </row>
    <row r="56" spans="1:13" s="122" customFormat="1" ht="27" customHeight="1">
      <c r="A56" s="118"/>
      <c r="B56" s="62" t="s">
        <v>124</v>
      </c>
      <c r="C56" s="134"/>
      <c r="D56" s="130" t="s">
        <v>125</v>
      </c>
      <c r="E56" s="150"/>
      <c r="F56" s="62" t="s">
        <v>126</v>
      </c>
      <c r="G56" s="59"/>
      <c r="K56" s="135"/>
      <c r="M56" s="176"/>
    </row>
    <row r="57" spans="1:7" s="122" customFormat="1" ht="27" customHeight="1">
      <c r="A57" s="118"/>
      <c r="B57" s="62" t="s">
        <v>127</v>
      </c>
      <c r="C57" s="63"/>
      <c r="D57" s="130" t="s">
        <v>128</v>
      </c>
      <c r="E57" s="150"/>
      <c r="F57" s="62" t="s">
        <v>129</v>
      </c>
      <c r="G57" s="59"/>
    </row>
    <row r="58" spans="1:7" s="122" customFormat="1" ht="27" customHeight="1">
      <c r="A58" s="118"/>
      <c r="B58" s="62" t="s">
        <v>130</v>
      </c>
      <c r="C58" s="63"/>
      <c r="D58" s="62" t="s">
        <v>131</v>
      </c>
      <c r="E58" s="59"/>
      <c r="F58" s="130" t="s">
        <v>132</v>
      </c>
      <c r="G58" s="61"/>
    </row>
    <row r="59" spans="1:9" s="122" customFormat="1" ht="27" customHeight="1">
      <c r="A59" s="118"/>
      <c r="B59" s="136" t="s">
        <v>33</v>
      </c>
      <c r="C59" s="131"/>
      <c r="D59" s="136" t="s">
        <v>133</v>
      </c>
      <c r="E59" s="177"/>
      <c r="F59" s="136" t="s">
        <v>33</v>
      </c>
      <c r="G59" s="131"/>
      <c r="I59" s="135"/>
    </row>
    <row r="60" spans="1:9" s="122" customFormat="1" ht="27" customHeight="1">
      <c r="A60" s="50" t="s">
        <v>0</v>
      </c>
      <c r="B60" s="136" t="s">
        <v>8</v>
      </c>
      <c r="C60" s="139"/>
      <c r="D60" s="136" t="s">
        <v>134</v>
      </c>
      <c r="E60" s="153"/>
      <c r="F60" s="136" t="s">
        <v>135</v>
      </c>
      <c r="G60" s="131"/>
      <c r="I60" s="135"/>
    </row>
    <row r="61" spans="1:9" ht="27" customHeight="1" thickBot="1">
      <c r="A61" s="52" t="s">
        <v>14</v>
      </c>
      <c r="B61" s="145" t="s">
        <v>136</v>
      </c>
      <c r="C61" s="143" t="s">
        <v>36</v>
      </c>
      <c r="D61" s="145" t="s">
        <v>137</v>
      </c>
      <c r="E61" s="143" t="s">
        <v>36</v>
      </c>
      <c r="F61" s="145"/>
      <c r="G61" s="146" t="s">
        <v>36</v>
      </c>
      <c r="I61" s="135"/>
    </row>
    <row r="62" spans="1:10" ht="27" customHeight="1">
      <c r="A62" s="109" t="s">
        <v>138</v>
      </c>
      <c r="B62" s="109"/>
      <c r="C62" s="109"/>
      <c r="D62" s="109"/>
      <c r="E62" s="109"/>
      <c r="F62" s="109"/>
      <c r="G62" s="109"/>
      <c r="J62" s="175"/>
    </row>
    <row r="63" spans="1:10" ht="43.5" customHeight="1">
      <c r="A63" s="110"/>
      <c r="B63" s="110"/>
      <c r="C63" s="110"/>
      <c r="D63" s="110"/>
      <c r="E63" s="110"/>
      <c r="F63" s="110"/>
      <c r="G63" s="110"/>
      <c r="J63" s="175"/>
    </row>
    <row r="64" spans="1:7" ht="27" customHeight="1">
      <c r="A64" s="56" t="s">
        <v>15</v>
      </c>
      <c r="B64" s="57"/>
      <c r="C64" s="57"/>
      <c r="D64" s="57"/>
      <c r="E64" s="57"/>
      <c r="F64" s="57"/>
      <c r="G64" s="57"/>
    </row>
    <row r="65" spans="10:14" ht="40.5" customHeight="1">
      <c r="J65" s="178"/>
      <c r="K65" s="178"/>
      <c r="L65" s="178"/>
      <c r="M65" s="179"/>
      <c r="N65" s="179"/>
    </row>
    <row r="66" spans="10:14" ht="16.5">
      <c r="J66" s="178"/>
      <c r="K66" s="178"/>
      <c r="L66" s="178"/>
      <c r="M66" s="179"/>
      <c r="N66" s="179"/>
    </row>
    <row r="67" spans="10:14" ht="27" customHeight="1">
      <c r="J67" s="178"/>
      <c r="K67" s="178"/>
      <c r="L67" s="178"/>
      <c r="M67" s="179"/>
      <c r="N67" s="179"/>
    </row>
    <row r="68" spans="10:14" ht="16.5">
      <c r="J68" s="178"/>
      <c r="K68" s="178"/>
      <c r="L68" s="178"/>
      <c r="M68" s="179"/>
      <c r="N68" s="179"/>
    </row>
    <row r="69" spans="9:14" ht="16.5">
      <c r="I69" s="180"/>
      <c r="J69" s="181"/>
      <c r="K69" s="181"/>
      <c r="L69" s="181"/>
      <c r="M69" s="18"/>
      <c r="N69" s="18"/>
    </row>
    <row r="70" spans="9:14" ht="16.5">
      <c r="I70" s="180"/>
      <c r="J70" s="18"/>
      <c r="K70" s="18"/>
      <c r="L70" s="18"/>
      <c r="M70" s="18"/>
      <c r="N70" s="18"/>
    </row>
    <row r="71" spans="9:14" ht="16.5">
      <c r="I71" s="180"/>
      <c r="J71" s="182"/>
      <c r="K71" s="182"/>
      <c r="L71" s="182"/>
      <c r="M71" s="182"/>
      <c r="N71" s="182"/>
    </row>
  </sheetData>
  <sheetProtection/>
  <mergeCells count="19">
    <mergeCell ref="J68:L68"/>
    <mergeCell ref="J69:L69"/>
    <mergeCell ref="J71:N71"/>
    <mergeCell ref="A14:A19"/>
    <mergeCell ref="A22:A27"/>
    <mergeCell ref="A30:A35"/>
    <mergeCell ref="J65:L65"/>
    <mergeCell ref="J66:L66"/>
    <mergeCell ref="J67:L67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2023-11-02T06:32:39Z</dcterms:modified>
  <cp:category/>
  <cp:version/>
  <cp:contentType/>
  <cp:contentStatus/>
</cp:coreProperties>
</file>